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85" windowWidth="9180" windowHeight="4815" activeTab="0"/>
  </bookViews>
  <sheets>
    <sheet name="sum cash &amp; invest" sheetId="1" r:id="rId1"/>
    <sheet name="GFREV" sheetId="2" r:id="rId2"/>
    <sheet name="GFEXP" sheetId="3" r:id="rId3"/>
    <sheet name="DSREVEXP" sheetId="4" r:id="rId4"/>
    <sheet name="CAPREVEXP" sheetId="5" r:id="rId5"/>
    <sheet name="CAPPROJA" sheetId="6" r:id="rId6"/>
    <sheet name="CAPPROJC" sheetId="7" r:id="rId7"/>
    <sheet name="FOOD SERVICE" sheetId="8" r:id="rId8"/>
    <sheet name="SPREV42X" sheetId="9" r:id="rId9"/>
    <sheet name="INSUR" sheetId="10" r:id="rId10"/>
  </sheets>
  <definedNames/>
  <calcPr fullCalcOnLoad="1"/>
</workbook>
</file>

<file path=xl/sharedStrings.xml><?xml version="1.0" encoding="utf-8"?>
<sst xmlns="http://schemas.openxmlformats.org/spreadsheetml/2006/main" count="594" uniqueCount="384">
  <si>
    <t>CASH BALANCE</t>
  </si>
  <si>
    <t>INVESTMENT AMOUNT</t>
  </si>
  <si>
    <t>TYPE</t>
  </si>
  <si>
    <t>GRAND TOTAL</t>
  </si>
  <si>
    <t>General Fund</t>
  </si>
  <si>
    <t>SBA</t>
  </si>
  <si>
    <t>Debt Service</t>
  </si>
  <si>
    <t>Capital Projects</t>
  </si>
  <si>
    <t>Special Rev. - Other</t>
  </si>
  <si>
    <t xml:space="preserve"> </t>
  </si>
  <si>
    <t>Spec. Rev.-Food Service</t>
  </si>
  <si>
    <t>Self Insurance</t>
  </si>
  <si>
    <t>GRAND TOTALS</t>
  </si>
  <si>
    <t>NOTES:</t>
  </si>
  <si>
    <t>2.  The rate of interest earned on investments with the State Board of Administration during the month</t>
  </si>
  <si>
    <t>ORIGINAL</t>
  </si>
  <si>
    <t>AMENDED</t>
  </si>
  <si>
    <t xml:space="preserve">CASH </t>
  </si>
  <si>
    <t xml:space="preserve">%  OF </t>
  </si>
  <si>
    <t>Acct. #</t>
  </si>
  <si>
    <t>BUDGET</t>
  </si>
  <si>
    <t>RECEIVED</t>
  </si>
  <si>
    <t>COLL.</t>
  </si>
  <si>
    <t>FEDERAL DIRECT:</t>
  </si>
  <si>
    <t>TOTAL FEDERAL SOURCES</t>
  </si>
  <si>
    <t>STATE SOURCES:</t>
  </si>
  <si>
    <t>Instructional Materials</t>
  </si>
  <si>
    <t>State License Tax</t>
  </si>
  <si>
    <t>Transportation</t>
  </si>
  <si>
    <t>TOTAL STATE SOURCES</t>
  </si>
  <si>
    <t>LOCAL SOURCES:</t>
  </si>
  <si>
    <t>District School Tax</t>
  </si>
  <si>
    <t>Miscellaneous Local Sources</t>
  </si>
  <si>
    <t>TOTAL LOCAL SOURCES</t>
  </si>
  <si>
    <t>TOTALS</t>
  </si>
  <si>
    <t>FUNCTION</t>
  </si>
  <si>
    <t>Amended</t>
  </si>
  <si>
    <t xml:space="preserve">Total All </t>
  </si>
  <si>
    <t xml:space="preserve">% of </t>
  </si>
  <si>
    <t>Budget</t>
  </si>
  <si>
    <t>Emp. Benefits</t>
  </si>
  <si>
    <t>Pur. Serv.</t>
  </si>
  <si>
    <t>Energy Serv.</t>
  </si>
  <si>
    <t>Mat &amp; Sup</t>
  </si>
  <si>
    <t>Cap Outlay</t>
  </si>
  <si>
    <t>Oth. Exp.</t>
  </si>
  <si>
    <t>Objects</t>
  </si>
  <si>
    <t>Basic K-12</t>
  </si>
  <si>
    <t>Exceptional Educ.</t>
  </si>
  <si>
    <t>Vocational-Technical</t>
  </si>
  <si>
    <t>Adult General</t>
  </si>
  <si>
    <t>Other Instruction</t>
  </si>
  <si>
    <t>Pupil Personnel Services</t>
  </si>
  <si>
    <t>Instructional Media Serv.</t>
  </si>
  <si>
    <t>Instr. &amp; Curr. Develop.</t>
  </si>
  <si>
    <t>Staff Development</t>
  </si>
  <si>
    <t>Board of Education</t>
  </si>
  <si>
    <t>General Administration</t>
  </si>
  <si>
    <t>School Administration</t>
  </si>
  <si>
    <t>Fac. Acq. &amp; Construct.</t>
  </si>
  <si>
    <t>Fiscal Services</t>
  </si>
  <si>
    <t>Central Services</t>
  </si>
  <si>
    <t>Pupil Transportation</t>
  </si>
  <si>
    <t>Operations of Plant</t>
  </si>
  <si>
    <t>Maintenance of Plant</t>
  </si>
  <si>
    <t>Community Service</t>
  </si>
  <si>
    <t>Reserve for Inventory</t>
  </si>
  <si>
    <t>REVENUE &amp; TRANSFERS</t>
  </si>
  <si>
    <t>CASH RECEIVED</t>
  </si>
  <si>
    <t>% COLL</t>
  </si>
  <si>
    <t>BUDGETED REVENUE</t>
  </si>
  <si>
    <t>State Sources:</t>
  </si>
  <si>
    <t>Local Sources:</t>
  </si>
  <si>
    <t>Other Revenue Sources:</t>
  </si>
  <si>
    <t>TOTAL REVENUE &amp; TRANSFERS</t>
  </si>
  <si>
    <t>EXPENDITURES</t>
  </si>
  <si>
    <t>APPROPRIATIONS</t>
  </si>
  <si>
    <t>% EXPEND</t>
  </si>
  <si>
    <t>Function  9200  -  Debt Service</t>
  </si>
  <si>
    <t>Objects:</t>
  </si>
  <si>
    <t>710 - Redemption of Principal</t>
  </si>
  <si>
    <t>720 - Interest</t>
  </si>
  <si>
    <t>730 - Fees to Paying Agent</t>
  </si>
  <si>
    <t>TOTAL EXPENDITURES</t>
  </si>
  <si>
    <t>UNAPPROPRIATED FUND BALANCE</t>
  </si>
  <si>
    <t>REVENUES &amp; TRANSFERS</t>
  </si>
  <si>
    <t>Function   7400   Facilities</t>
  </si>
  <si>
    <t>Buildings &amp; Fixed Equipment</t>
  </si>
  <si>
    <t>Direct Purchases - Buildings</t>
  </si>
  <si>
    <t>Furniture, Fixtures &amp; Equipment</t>
  </si>
  <si>
    <t>School Buses</t>
  </si>
  <si>
    <t>Improvements other than Buildings</t>
  </si>
  <si>
    <t>Remodeling &amp; Renovations</t>
  </si>
  <si>
    <t>Transfer to General Fund</t>
  </si>
  <si>
    <t>Transfer to Debt Service</t>
  </si>
  <si>
    <t>PROJECT NAME &amp; NUMBER</t>
  </si>
  <si>
    <t xml:space="preserve">SOURCE </t>
  </si>
  <si>
    <t xml:space="preserve">BUDGETED </t>
  </si>
  <si>
    <t>ENCUMBRANCES</t>
  </si>
  <si>
    <t>UNENCUM</t>
  </si>
  <si>
    <t>CODE</t>
  </si>
  <si>
    <t>AMOUNT</t>
  </si>
  <si>
    <t>BALANCE</t>
  </si>
  <si>
    <t>CARRYOVER PROJECTS:</t>
  </si>
  <si>
    <t>NEW PROJECTS</t>
  </si>
  <si>
    <t>TOTAL GRANT</t>
  </si>
  <si>
    <t xml:space="preserve">ORIGINAL </t>
  </si>
  <si>
    <t>ALLOCATION</t>
  </si>
  <si>
    <t>&amp; REVENUES</t>
  </si>
  <si>
    <t>CARRYOVER GRANTS</t>
  </si>
  <si>
    <t xml:space="preserve">     TOTALS</t>
  </si>
  <si>
    <t>REVENUE</t>
  </si>
  <si>
    <t xml:space="preserve">  Student Lunches</t>
  </si>
  <si>
    <t xml:space="preserve">  Student Breakfasts</t>
  </si>
  <si>
    <t xml:space="preserve">  Adult Breakfasts/Lunches</t>
  </si>
  <si>
    <t xml:space="preserve">  Student A La Carte</t>
  </si>
  <si>
    <t xml:space="preserve">  Adult A La Carte</t>
  </si>
  <si>
    <t>Function  7600  -  Food Service</t>
  </si>
  <si>
    <t>100 - Salaries</t>
  </si>
  <si>
    <t>200 - Employee Benefits</t>
  </si>
  <si>
    <t>300 - Purchased Services</t>
  </si>
  <si>
    <t>400 - Energy Services</t>
  </si>
  <si>
    <t>500 - Materials &amp; Supplies</t>
  </si>
  <si>
    <t>600 - Capital Outlay</t>
  </si>
  <si>
    <t>700 - Other Expense</t>
  </si>
  <si>
    <t>RESERVE FOR INVENTORY</t>
  </si>
  <si>
    <t>REVENUES</t>
  </si>
  <si>
    <t xml:space="preserve">TOTAL REVENUE </t>
  </si>
  <si>
    <t>Worker's Compensation</t>
  </si>
  <si>
    <t>Workforce Development</t>
  </si>
  <si>
    <t>Insurance Loss Recoveries</t>
  </si>
  <si>
    <t>Land</t>
  </si>
  <si>
    <t>Capitalized Remodeling</t>
  </si>
  <si>
    <t xml:space="preserve">  School Breakfast Reimbursement</t>
  </si>
  <si>
    <t>Professional &amp; Technical Services</t>
  </si>
  <si>
    <t xml:space="preserve">  Local Sales Tax</t>
  </si>
  <si>
    <t>COMMITTED</t>
  </si>
  <si>
    <t>0000  Contingency</t>
  </si>
  <si>
    <t>Insurance &amp; Bond Premiums</t>
  </si>
  <si>
    <t>PROJ</t>
  </si>
  <si>
    <t>NUMB</t>
  </si>
  <si>
    <t>AVAILABLE</t>
  </si>
  <si>
    <t>(R.O.T.C.) Reserve Officers Training Corps</t>
  </si>
  <si>
    <t>Florida Education Finance Program</t>
  </si>
  <si>
    <t>District Discretionary Lottery Funds</t>
  </si>
  <si>
    <t>Tax Redemptions</t>
  </si>
  <si>
    <t>Interest, Including Profit on Investments</t>
  </si>
  <si>
    <t>Gifts, Grants &amp; Bequests</t>
  </si>
  <si>
    <t xml:space="preserve">  Racing Commission Funds</t>
  </si>
  <si>
    <t xml:space="preserve">  Interest, Including Profit on Investments</t>
  </si>
  <si>
    <t xml:space="preserve">  Transfer from Capital Projects Funds</t>
  </si>
  <si>
    <t xml:space="preserve">  CO &amp; DS Distributed to Districts</t>
  </si>
  <si>
    <t xml:space="preserve">  Public Education Capital Outlay (PECO)</t>
  </si>
  <si>
    <t>OTHER PROJECTS</t>
  </si>
  <si>
    <t>3878  School Bus New/Replacement</t>
  </si>
  <si>
    <t>GED-Adult Gen Educ Course Fees</t>
  </si>
  <si>
    <t>Lifelong Learning Fees</t>
  </si>
  <si>
    <t xml:space="preserve">  District Local Cap Improv Taxes</t>
  </si>
  <si>
    <t>3041 ???</t>
  </si>
  <si>
    <t>3051 ???</t>
  </si>
  <si>
    <t>3061 ???</t>
  </si>
  <si>
    <t>3071 ???</t>
  </si>
  <si>
    <t>Project Name</t>
  </si>
  <si>
    <t>Historical Cost</t>
  </si>
  <si>
    <t>Amended Current</t>
  </si>
  <si>
    <t>Estimated</t>
  </si>
  <si>
    <t>Cost</t>
  </si>
  <si>
    <t xml:space="preserve">  School Breakfast Supplement</t>
  </si>
  <si>
    <t xml:space="preserve">  School Lunch Supplement</t>
  </si>
  <si>
    <t>Direct Purchases - NonCap Remodeling</t>
  </si>
  <si>
    <t>3309  Special Maintenance Account</t>
  </si>
  <si>
    <t>100.00%+</t>
  </si>
  <si>
    <t>Food Services</t>
  </si>
  <si>
    <t>TOTAL OTHER REVENUE SOURCES</t>
  </si>
  <si>
    <t>Rent</t>
  </si>
  <si>
    <t>SBA/OTH</t>
  </si>
  <si>
    <t>Preschool Program Fees - Vocational Child Care</t>
  </si>
  <si>
    <t>Reserve for Performance Pay</t>
  </si>
  <si>
    <t>Miscellaneous State Revenue</t>
  </si>
  <si>
    <t>Receipt of Federal Indirect Cost</t>
  </si>
  <si>
    <t>Refund of Prior Year's Expense</t>
  </si>
  <si>
    <t>Lost, Damaged &amp; Sale of Textbook</t>
  </si>
  <si>
    <t xml:space="preserve">  Gas Tax Refund </t>
  </si>
  <si>
    <t xml:space="preserve">  Tax Redemptions</t>
  </si>
  <si>
    <t>Medicaid Reimb. (Constant)</t>
  </si>
  <si>
    <t>Pass D</t>
  </si>
  <si>
    <t>Teacher Lead Program (HB 17-A)</t>
  </si>
  <si>
    <t>Class Size Reduction</t>
  </si>
  <si>
    <t>From Capital Project Funds</t>
  </si>
  <si>
    <t>TRANSFERS:</t>
  </si>
  <si>
    <t>TOTAL TRANSFERS</t>
  </si>
  <si>
    <t>OTHER FINANCING SOURCES:</t>
  </si>
  <si>
    <t>TOTAL OTHER FINANCING SOURCES</t>
  </si>
  <si>
    <t xml:space="preserve">  C.O. &amp; D.S Withheld for SBE/COBI bonds </t>
  </si>
  <si>
    <t xml:space="preserve">  SBE/COBI Bond Interest</t>
  </si>
  <si>
    <t xml:space="preserve">  School Lunch Reimbursement</t>
  </si>
  <si>
    <t>Federal through State</t>
  </si>
  <si>
    <t>State</t>
  </si>
  <si>
    <t>OPERATING REVENUES:</t>
  </si>
  <si>
    <t xml:space="preserve">  Charges for Services</t>
  </si>
  <si>
    <t xml:space="preserve">  Premium Revenues</t>
  </si>
  <si>
    <t>TOTAL OPERATING REVENUES</t>
  </si>
  <si>
    <t>NON-OPERATING REVENUES:</t>
  </si>
  <si>
    <t>TOTAL NON-OPERATING REVENUES:</t>
  </si>
  <si>
    <t>Federal Impact, Curr Operation</t>
  </si>
  <si>
    <t>School Recognition/Merit Schl</t>
  </si>
  <si>
    <t>Other Misc. State Revenue</t>
  </si>
  <si>
    <t>Postsecondary Voc Course Fees</t>
  </si>
  <si>
    <t>Other Miscellaneous Local Sources</t>
  </si>
  <si>
    <t>Receipt of Food &amp; Nutrition Serv Ind Cost</t>
  </si>
  <si>
    <t xml:space="preserve">  USDA Donated Commodities</t>
  </si>
  <si>
    <t xml:space="preserve">  Cash In Lieu of Donated Foods</t>
  </si>
  <si>
    <t xml:space="preserve">  Interest, Incl. Profit on Investments</t>
  </si>
  <si>
    <t>3083 OPE Site/Parking Improvements</t>
  </si>
  <si>
    <t>3164  Paving Project at Dist Office</t>
  </si>
  <si>
    <t>3274  Dr. Inlet Elem Paving</t>
  </si>
  <si>
    <t>3563  Land Acquisitions</t>
  </si>
  <si>
    <t>3655  Covered Walkway Countywide</t>
  </si>
  <si>
    <t>3713  Repayment for COP 1997</t>
  </si>
  <si>
    <t>3723  Repayment of COP 2000</t>
  </si>
  <si>
    <t>3733  Repayment of COP 2003</t>
  </si>
  <si>
    <t>SEDNET IDEA PART B TRUST</t>
  </si>
  <si>
    <t>Designated for Insurance</t>
  </si>
  <si>
    <t>Unreserved Fund Balance</t>
  </si>
  <si>
    <t xml:space="preserve">  Class Size Reduct. - Cap Outlay</t>
  </si>
  <si>
    <t xml:space="preserve">  Impact Fees</t>
  </si>
  <si>
    <t>Long-term Debt Procds &amp; Sale of Cap Assets</t>
  </si>
  <si>
    <t xml:space="preserve">  SBE/COBI Bonds</t>
  </si>
  <si>
    <t>Library Books - New Libraries</t>
  </si>
  <si>
    <t>AV Materials Less Than $500</t>
  </si>
  <si>
    <t>Software $500 &amp; Over</t>
  </si>
  <si>
    <t>Software Less Than $500</t>
  </si>
  <si>
    <t>Elementary School "V" - Coppergt</t>
  </si>
  <si>
    <t>$</t>
  </si>
  <si>
    <t xml:space="preserve">  Misc. Local Sources</t>
  </si>
  <si>
    <t>3494  Construct Relocatable Clsrm CW</t>
  </si>
  <si>
    <t>TOTAL EXPENSES:</t>
  </si>
  <si>
    <t>PL81-874 Federal Impact Sped</t>
  </si>
  <si>
    <t>CO &amp; DS Withheld for Administrative Exp</t>
  </si>
  <si>
    <t>3743  Repayment of COP 2004</t>
  </si>
  <si>
    <t xml:space="preserve">  Refund of Prior Year's Expense</t>
  </si>
  <si>
    <t>Reserve for State Categoricals</t>
  </si>
  <si>
    <t>Reserve for Other Proj &amp; Txtbk</t>
  </si>
  <si>
    <t xml:space="preserve">State Forrest Funds </t>
  </si>
  <si>
    <t>Vehicles</t>
  </si>
  <si>
    <t>TITLE V FY2005</t>
  </si>
  <si>
    <t>Excellent Teach. Prg. Nat'l Bd.</t>
  </si>
  <si>
    <t>FL Learn &amp; Serve 04-05 WJH</t>
  </si>
  <si>
    <t>AV Materials $500/OVER</t>
  </si>
  <si>
    <t>Other Student Fees-Summer Rec</t>
  </si>
  <si>
    <t xml:space="preserve">  Interest on Undistributed CO &amp; DS</t>
  </si>
  <si>
    <t>Medicaid-Admin. Claims (Constant)</t>
  </si>
  <si>
    <t>Judgments Against School System</t>
  </si>
  <si>
    <t xml:space="preserve">  Miscellaneous Local Sources</t>
  </si>
  <si>
    <t>3155  Facilities Technology</t>
  </si>
  <si>
    <t>3195  FIE-Permanent Clssroom-Ph ll</t>
  </si>
  <si>
    <t>3106  New Elementary School "W"</t>
  </si>
  <si>
    <t>3156  District-Wide Facilities Tech</t>
  </si>
  <si>
    <t>3168  Re-roofing County Office</t>
  </si>
  <si>
    <t>3169  Re-roofing MBE</t>
  </si>
  <si>
    <t>3171  Re-roofing CHE</t>
  </si>
  <si>
    <t>3406  Permanent Classroom CEB</t>
  </si>
  <si>
    <t>3456  Roadway, Sidewalk Improvements</t>
  </si>
  <si>
    <t>3753  Repayment of COP 2005 - "NN"</t>
  </si>
  <si>
    <t>TITLE 1 PART A BASIC FY 06</t>
  </si>
  <si>
    <t>TITLE 11 FY 06</t>
  </si>
  <si>
    <t>CARL PERKINS GRANT FY2006</t>
  </si>
  <si>
    <t>IDEA-DISCRETIONARY FY2006</t>
  </si>
  <si>
    <t>IDEA - PREK FY 2006</t>
  </si>
  <si>
    <t>READING FIRST FY2006</t>
  </si>
  <si>
    <t>Enhancing Ed thru Technology 06</t>
  </si>
  <si>
    <t>Safe &amp; Drug Free Schools FY06</t>
  </si>
  <si>
    <t>SEDNET FY2006</t>
  </si>
  <si>
    <t>FLORIDA LEARN&amp;SERVE -WJHS</t>
  </si>
  <si>
    <t>Tech-Prep 05-06</t>
  </si>
  <si>
    <t>NEFBA GRANT</t>
  </si>
  <si>
    <t>DEPT OF JUVENILE JUSTICE</t>
  </si>
  <si>
    <t xml:space="preserve">  Other Miscellaneous State Revenue</t>
  </si>
  <si>
    <t xml:space="preserve">  Certificate of Participation</t>
  </si>
  <si>
    <t>Pre Kdg</t>
  </si>
  <si>
    <t>Instruction Related Technology</t>
  </si>
  <si>
    <t>Administrative Tech Services</t>
  </si>
  <si>
    <t>2,3</t>
  </si>
  <si>
    <t>3204  Elementary School "V"-Coppergate</t>
  </si>
  <si>
    <t>2,9</t>
  </si>
  <si>
    <t>Dues and Fees</t>
  </si>
  <si>
    <t xml:space="preserve">     of the fiscal year.  All other percentages are only a comparison of cash collections or expenditures to</t>
  </si>
  <si>
    <t xml:space="preserve">     budgeted revenue or appropriations.</t>
  </si>
  <si>
    <t>PROJECT CONNECT</t>
  </si>
  <si>
    <t>FDLRS</t>
  </si>
  <si>
    <t xml:space="preserve">1.  On the Summary of Cash &amp; Investments, the figure reported for General Fund Investments includes </t>
  </si>
  <si>
    <t>3135  BLC- Covered Play/Restroom</t>
  </si>
  <si>
    <t>CLAY COUNTY SCHOOL BOARD</t>
  </si>
  <si>
    <t>GENERAL FUND</t>
  </si>
  <si>
    <t>STATEMENT OF REVENUE</t>
  </si>
  <si>
    <t>STATEMENT OF EXPENDITURES and TRANSFERS</t>
  </si>
  <si>
    <t>DEBT SERVICE FUND</t>
  </si>
  <si>
    <t>STATEMENT OF REVENUES, EXPENDITURES, TRANSFERS</t>
  </si>
  <si>
    <t>CAPITAL IMPROVEMENT FUNDS</t>
  </si>
  <si>
    <t>STATEMENT OF REVENUE, EXPENDITURES, TRANSFERS</t>
  </si>
  <si>
    <t>CAPITAL PROJECTS FUND - ANALYSIS BY PROJECT</t>
  </si>
  <si>
    <t>CAPITAL PROJECT FUNDS</t>
  </si>
  <si>
    <t>ESTIMATED PROJECT COSTS</t>
  </si>
  <si>
    <t>SPECIAL REVENUE - FOOD SERVICE</t>
  </si>
  <si>
    <t>SPECIAL REVENUE - OTHER</t>
  </si>
  <si>
    <t>STATEMENT OF REVENUE, EXPENDITURES, ENCUMBRANCES</t>
  </si>
  <si>
    <t>SELF INSURANCE FUND</t>
  </si>
  <si>
    <t>STATEMENT OF REVENUES AND EXPENDITURES</t>
  </si>
  <si>
    <t>SUMMARY OF CASH INVESTMENTS</t>
  </si>
  <si>
    <t>Library Books - Elementary</t>
  </si>
  <si>
    <t>FEDERAL THRU STATE:</t>
  </si>
  <si>
    <t>Hurricane Emergency Impact Aid</t>
  </si>
  <si>
    <t>TOTAL FEDERAL THRU STATE</t>
  </si>
  <si>
    <t>Voluntary Pre-K</t>
  </si>
  <si>
    <t>NA</t>
  </si>
  <si>
    <t>Fund Balance July 1, 2006</t>
  </si>
  <si>
    <t>FUND BALANCE  JULY 1, 2006</t>
  </si>
  <si>
    <t>FY - 2006-2007</t>
  </si>
  <si>
    <t>Tech Prep 06-07</t>
  </si>
  <si>
    <t>NEW YEAR    2006-2007</t>
  </si>
  <si>
    <t>TITLE 1 Part A Basic FY 07</t>
  </si>
  <si>
    <t>TITLE 11 FY 07</t>
  </si>
  <si>
    <t xml:space="preserve">TITLE 111 ESOL </t>
  </si>
  <si>
    <t>CARL PERKINS GRANT FY2007</t>
  </si>
  <si>
    <t>TITLE V FY2007</t>
  </si>
  <si>
    <t>I.D.E.A.- PART B  FY06</t>
  </si>
  <si>
    <t>I.D.E.A.- PART B  FY07</t>
  </si>
  <si>
    <t>IDEA - PREK FY 2007</t>
  </si>
  <si>
    <t>READING FIRST FY2007</t>
  </si>
  <si>
    <t>Enhancing Ed thru Technology 07</t>
  </si>
  <si>
    <t>Safe &amp; Drug Free Schools FY07</t>
  </si>
  <si>
    <t>Homeless Children and Youth FY06</t>
  </si>
  <si>
    <t>Homeless Children and Youth FY07</t>
  </si>
  <si>
    <t>SEDNET FY2007</t>
  </si>
  <si>
    <t>Teaching American History</t>
  </si>
  <si>
    <t>3,2,8,9</t>
  </si>
  <si>
    <t>2,8,1</t>
  </si>
  <si>
    <t>2,9,8</t>
  </si>
  <si>
    <t>3346 Safety To Life</t>
  </si>
  <si>
    <t>2,8</t>
  </si>
  <si>
    <t>3602  OAKLEAF School "N"</t>
  </si>
  <si>
    <t>2,7,8</t>
  </si>
  <si>
    <t>3881  New Elementary School "R"</t>
  </si>
  <si>
    <t>2,8,9</t>
  </si>
  <si>
    <t>3894  Reimburse Maint Salaries &amp; Materials</t>
  </si>
  <si>
    <t>3157  District-Wide Facilities Tech</t>
  </si>
  <si>
    <t>3412  New Elementary School "Z"</t>
  </si>
  <si>
    <t>3423  New High School "QQQ"</t>
  </si>
  <si>
    <t>3441  Parking/Paving Buses</t>
  </si>
  <si>
    <t xml:space="preserve">3475  Thunderbolt Elem Parking Improvement </t>
  </si>
  <si>
    <t>3486  Middleburg Elem Parking Improvement</t>
  </si>
  <si>
    <t>3763  Repayment of COP Dues &amp; Fees</t>
  </si>
  <si>
    <t xml:space="preserve">Source code:  1 - CO &amp; DS     2 - Dist. Voted Capital Improvmt     3 - PECO     5 - SBE Bonds     7 - C.O.P.    8 - Impact Fees    9 - Other Misc. Sources  10 - Sales Surtax   </t>
  </si>
  <si>
    <t>06/30/2006</t>
  </si>
  <si>
    <t>Year Budget FY07</t>
  </si>
  <si>
    <t>Elementary School "W"-Oakleaf</t>
  </si>
  <si>
    <t>Permanent Classrooms at CEB</t>
  </si>
  <si>
    <t>Oakleaf School (Jr High "NN")</t>
  </si>
  <si>
    <t xml:space="preserve">  Refund of Prior Year's Expenses</t>
  </si>
  <si>
    <t>`</t>
  </si>
  <si>
    <t>FUND BALANCE    JULY 1, 2006</t>
  </si>
  <si>
    <t>3434  District Security Fencing</t>
  </si>
  <si>
    <t>TITLE 1 SET  ASIDE</t>
  </si>
  <si>
    <t>Sale of Equipment</t>
  </si>
  <si>
    <t>New Relocables Purchase &amp; Setup</t>
  </si>
  <si>
    <t>3027  New Elementary School "?"</t>
  </si>
  <si>
    <t>3117  Mburg Annex - Hydraulic Lifts</t>
  </si>
  <si>
    <t>Salaries</t>
  </si>
  <si>
    <t>3026  New Elementary School "Y"</t>
  </si>
  <si>
    <t>Rentals</t>
  </si>
  <si>
    <t>0001  Capital Projects Contingency</t>
  </si>
  <si>
    <t>TITLE 1 Dist Corrective Action</t>
  </si>
  <si>
    <t>Elementary School "X" Argyle Area</t>
  </si>
  <si>
    <t>3057  New Elementary School "F"</t>
  </si>
  <si>
    <t>Transfer of CSR Funds</t>
  </si>
  <si>
    <t>Transfer In from General Fund</t>
  </si>
  <si>
    <t>July 1, 2006 thru April 30, 2007</t>
  </si>
  <si>
    <t>Transfer from Capital Projects</t>
  </si>
  <si>
    <t>Transfers to Capital Projects</t>
  </si>
  <si>
    <t>3216  Elementary School "X" Lake Asbury</t>
  </si>
  <si>
    <t>TITLE 1 SINI</t>
  </si>
  <si>
    <t xml:space="preserve">     $1,954,905.13 invested for School Internal Accounts.</t>
  </si>
  <si>
    <t>3.  For comparison purposes with the General Fund Statement of Revenue, we have completed  83%</t>
  </si>
  <si>
    <t xml:space="preserve">     of  April, 2007 was  5.39%.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</si>
</sst>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mmm\ d\,\ yyyy"/>
    <numFmt numFmtId="166" formatCode="0_);[Red]\(0\)"/>
    <numFmt numFmtId="167" formatCode="#,##0.00;[Red]#,##0.00"/>
    <numFmt numFmtId="168" formatCode="&quot;$&quot;#,##0.00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3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9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39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10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39" fontId="0" fillId="0" borderId="0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0" fontId="0" fillId="0" borderId="2" xfId="0" applyNumberFormat="1" applyBorder="1" applyAlignment="1">
      <alignment/>
    </xf>
    <xf numFmtId="0" fontId="0" fillId="2" borderId="0" xfId="0" applyFill="1" applyAlignment="1">
      <alignment/>
    </xf>
    <xf numFmtId="39" fontId="0" fillId="2" borderId="0" xfId="0" applyNumberFormat="1" applyFill="1" applyAlignment="1">
      <alignment/>
    </xf>
    <xf numFmtId="40" fontId="0" fillId="2" borderId="0" xfId="0" applyNumberFormat="1" applyFill="1" applyAlignment="1">
      <alignment/>
    </xf>
    <xf numFmtId="4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0" fontId="0" fillId="0" borderId="0" xfId="0" applyNumberFormat="1" applyFill="1" applyAlignment="1">
      <alignment/>
    </xf>
    <xf numFmtId="39" fontId="4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2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9" fontId="4" fillId="0" borderId="0" xfId="0" applyNumberFormat="1" applyFont="1" applyAlignment="1">
      <alignment horizontal="center"/>
    </xf>
    <xf numFmtId="3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0" fillId="0" borderId="2" xfId="0" applyNumberFormat="1" applyFont="1" applyBorder="1" applyAlignment="1">
      <alignment/>
    </xf>
    <xf numFmtId="39" fontId="0" fillId="0" borderId="3" xfId="0" applyNumberFormat="1" applyBorder="1" applyAlignment="1">
      <alignment/>
    </xf>
    <xf numFmtId="10" fontId="0" fillId="0" borderId="3" xfId="0" applyNumberFormat="1" applyFill="1" applyBorder="1" applyAlignment="1">
      <alignment/>
    </xf>
    <xf numFmtId="39" fontId="0" fillId="0" borderId="0" xfId="0" applyNumberFormat="1" applyFont="1" applyBorder="1" applyAlignment="1">
      <alignment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40" fontId="4" fillId="0" borderId="1" xfId="0" applyNumberFormat="1" applyFont="1" applyBorder="1" applyAlignment="1">
      <alignment/>
    </xf>
    <xf numFmtId="40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10" fontId="4" fillId="0" borderId="0" xfId="0" applyNumberFormat="1" applyFont="1" applyFill="1" applyAlignment="1">
      <alignment/>
    </xf>
    <xf numFmtId="10" fontId="4" fillId="0" borderId="1" xfId="0" applyNumberFormat="1" applyFont="1" applyFill="1" applyBorder="1" applyAlignment="1">
      <alignment/>
    </xf>
    <xf numFmtId="10" fontId="4" fillId="0" borderId="4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10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0" fontId="4" fillId="0" borderId="2" xfId="0" applyNumberFormat="1" applyFont="1" applyBorder="1" applyAlignment="1">
      <alignment horizontal="center"/>
    </xf>
    <xf numFmtId="39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center"/>
    </xf>
    <xf numFmtId="10" fontId="4" fillId="0" borderId="4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0" fillId="0" borderId="0" xfId="0" applyAlignment="1">
      <alignment horizontal="left"/>
    </xf>
    <xf numFmtId="10" fontId="0" fillId="0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40" fontId="5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 horizontal="right"/>
    </xf>
    <xf numFmtId="10" fontId="4" fillId="0" borderId="1" xfId="0" applyNumberFormat="1" applyFont="1" applyBorder="1" applyAlignment="1">
      <alignment horizontal="right"/>
    </xf>
    <xf numFmtId="39" fontId="0" fillId="2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0" fontId="0" fillId="0" borderId="0" xfId="0" applyNumberFormat="1" applyFill="1" applyAlignment="1">
      <alignment horizontal="right"/>
    </xf>
    <xf numFmtId="10" fontId="0" fillId="0" borderId="0" xfId="0" applyNumberFormat="1" applyFill="1" applyAlignment="1">
      <alignment horizontal="center"/>
    </xf>
    <xf numFmtId="40" fontId="5" fillId="0" borderId="0" xfId="0" applyNumberFormat="1" applyFont="1" applyFill="1" applyBorder="1" applyAlignment="1">
      <alignment/>
    </xf>
    <xf numFmtId="10" fontId="0" fillId="0" borderId="2" xfId="0" applyNumberFormat="1" applyFill="1" applyBorder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Alignment="1">
      <alignment horizontal="right"/>
    </xf>
    <xf numFmtId="10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40" fontId="6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5.57421875" style="0" customWidth="1"/>
    <col min="2" max="2" width="15.57421875" style="13" customWidth="1"/>
    <col min="3" max="3" width="21.421875" style="13" customWidth="1"/>
    <col min="4" max="4" width="9.28125" style="0" bestFit="1" customWidth="1"/>
    <col min="5" max="5" width="21.00390625" style="1" bestFit="1" customWidth="1"/>
    <col min="6" max="6" width="17.421875" style="0" bestFit="1" customWidth="1"/>
  </cols>
  <sheetData>
    <row r="1" spans="1:5" ht="15.75">
      <c r="A1" s="98" t="s">
        <v>292</v>
      </c>
      <c r="B1" s="98"/>
      <c r="C1" s="98"/>
      <c r="D1" s="98"/>
      <c r="E1" s="98"/>
    </row>
    <row r="2" spans="1:5" ht="15.75">
      <c r="A2" s="98" t="s">
        <v>308</v>
      </c>
      <c r="B2" s="98"/>
      <c r="C2" s="98"/>
      <c r="D2" s="98"/>
      <c r="E2" s="98"/>
    </row>
    <row r="3" spans="1:5" ht="15.75">
      <c r="A3" s="98" t="s">
        <v>376</v>
      </c>
      <c r="B3" s="99"/>
      <c r="C3" s="99"/>
      <c r="D3" s="98"/>
      <c r="E3" s="100"/>
    </row>
    <row r="4" spans="1:5" ht="15.75">
      <c r="A4" s="101"/>
      <c r="B4" s="101"/>
      <c r="C4" s="101"/>
      <c r="D4" s="101"/>
      <c r="E4" s="101"/>
    </row>
    <row r="5" spans="1:5" ht="25.5" customHeight="1">
      <c r="A5" s="68"/>
      <c r="B5" s="69" t="s">
        <v>0</v>
      </c>
      <c r="C5" s="69" t="s">
        <v>1</v>
      </c>
      <c r="D5" s="68" t="s">
        <v>2</v>
      </c>
      <c r="E5" s="70" t="s">
        <v>3</v>
      </c>
    </row>
    <row r="7" spans="1:5" ht="12.75">
      <c r="A7" t="s">
        <v>4</v>
      </c>
      <c r="B7" s="13">
        <v>2157137.37</v>
      </c>
      <c r="C7" s="13">
        <v>51559390.05</v>
      </c>
      <c r="D7" s="2" t="s">
        <v>5</v>
      </c>
      <c r="E7" s="1">
        <f>SUM(B7:D7)</f>
        <v>53716527.419999994</v>
      </c>
    </row>
    <row r="8" spans="2:3" ht="12.75">
      <c r="B8" s="13" t="s">
        <v>9</v>
      </c>
      <c r="C8" s="13" t="s">
        <v>9</v>
      </c>
    </row>
    <row r="9" spans="1:7" ht="12.75">
      <c r="A9" t="s">
        <v>6</v>
      </c>
      <c r="B9" s="13">
        <v>0</v>
      </c>
      <c r="C9" s="13">
        <v>664194.07</v>
      </c>
      <c r="D9" s="2" t="s">
        <v>5</v>
      </c>
      <c r="E9" s="1">
        <f>SUM(B9:D9)</f>
        <v>664194.07</v>
      </c>
      <c r="G9" s="3"/>
    </row>
    <row r="10" spans="2:3" ht="12.75">
      <c r="B10" s="13" t="s">
        <v>9</v>
      </c>
      <c r="C10" s="13" t="s">
        <v>9</v>
      </c>
    </row>
    <row r="11" spans="1:5" ht="12.75">
      <c r="A11" t="s">
        <v>7</v>
      </c>
      <c r="B11" s="13">
        <v>0</v>
      </c>
      <c r="C11" s="13">
        <v>31767003.79</v>
      </c>
      <c r="D11" s="4" t="s">
        <v>175</v>
      </c>
      <c r="E11" s="1">
        <f>SUM(B11:D11)</f>
        <v>31767003.79</v>
      </c>
    </row>
    <row r="12" spans="2:3" ht="12.75">
      <c r="B12" s="13" t="s">
        <v>9</v>
      </c>
      <c r="C12" s="13" t="s">
        <v>9</v>
      </c>
    </row>
    <row r="13" spans="1:5" ht="12.75">
      <c r="A13" t="s">
        <v>8</v>
      </c>
      <c r="B13" s="13">
        <v>0</v>
      </c>
      <c r="C13" s="13">
        <v>1171101.15</v>
      </c>
      <c r="D13" s="2" t="s">
        <v>5</v>
      </c>
      <c r="E13" s="1">
        <f>SUM(B13:D13)</f>
        <v>1171101.15</v>
      </c>
    </row>
    <row r="14" spans="2:3" ht="12.75">
      <c r="B14" s="13" t="s">
        <v>9</v>
      </c>
      <c r="C14" s="13" t="s">
        <v>9</v>
      </c>
    </row>
    <row r="15" spans="1:5" ht="12.75">
      <c r="A15" t="s">
        <v>10</v>
      </c>
      <c r="B15" s="16">
        <v>33532.85</v>
      </c>
      <c r="C15" s="13">
        <v>2586230.64</v>
      </c>
      <c r="D15" s="2" t="s">
        <v>5</v>
      </c>
      <c r="E15" s="1">
        <f>SUM(B15:D15)</f>
        <v>2619763.49</v>
      </c>
    </row>
    <row r="16" spans="2:5" ht="12.75">
      <c r="B16" s="13" t="s">
        <v>9</v>
      </c>
      <c r="C16" s="13" t="s">
        <v>9</v>
      </c>
      <c r="E16" s="1" t="s">
        <v>9</v>
      </c>
    </row>
    <row r="17" spans="1:5" ht="12.75">
      <c r="A17" t="s">
        <v>11</v>
      </c>
      <c r="B17" s="13">
        <v>40000</v>
      </c>
      <c r="C17" s="13">
        <v>3114036.8</v>
      </c>
      <c r="D17" s="2" t="s">
        <v>5</v>
      </c>
      <c r="E17" s="1">
        <f>SUM(B17:D17)</f>
        <v>3154036.8</v>
      </c>
    </row>
    <row r="18" spans="3:5" ht="12.75">
      <c r="C18" s="13" t="s">
        <v>9</v>
      </c>
      <c r="D18" s="2"/>
      <c r="E18" s="5"/>
    </row>
    <row r="20" spans="1:5" ht="12.75">
      <c r="A20" s="44" t="s">
        <v>12</v>
      </c>
      <c r="B20" s="77">
        <f>SUM(B7:B19)</f>
        <v>2230670.22</v>
      </c>
      <c r="C20" s="77">
        <f>SUM(C7:C19)</f>
        <v>90861956.5</v>
      </c>
      <c r="D20" s="77"/>
      <c r="E20" s="77">
        <f>SUM(E7:E19)</f>
        <v>93092626.72</v>
      </c>
    </row>
    <row r="24" ht="12.75">
      <c r="A24" t="s">
        <v>13</v>
      </c>
    </row>
    <row r="26" ht="12.75">
      <c r="A26" t="s">
        <v>290</v>
      </c>
    </row>
    <row r="27" ht="12.75">
      <c r="A27" s="75" t="s">
        <v>381</v>
      </c>
    </row>
    <row r="29" ht="12.75">
      <c r="A29" t="s">
        <v>14</v>
      </c>
    </row>
    <row r="30" ht="12.75">
      <c r="A30" s="75" t="s">
        <v>383</v>
      </c>
    </row>
    <row r="32" ht="12.75">
      <c r="A32" s="6" t="s">
        <v>382</v>
      </c>
    </row>
    <row r="33" ht="12.75">
      <c r="A33" t="s">
        <v>286</v>
      </c>
    </row>
    <row r="34" ht="12.75">
      <c r="A34" t="s">
        <v>287</v>
      </c>
    </row>
    <row r="42" ht="12.75">
      <c r="E42" s="23"/>
    </row>
    <row r="44" ht="12.75">
      <c r="D44" s="1"/>
    </row>
  </sheetData>
  <sheetProtection password="E1E0" sheet="1" objects="1" scenarios="1"/>
  <mergeCells count="4">
    <mergeCell ref="A1:E1"/>
    <mergeCell ref="A2:E2"/>
    <mergeCell ref="A3:E3"/>
    <mergeCell ref="A4:E4"/>
  </mergeCells>
  <printOptions/>
  <pageMargins left="0.5" right="0.5" top="1" bottom="1" header="0.5" footer="0.5"/>
  <pageSetup horizontalDpi="600" verticalDpi="600" orientation="portrait" r:id="rId1"/>
  <headerFooter alignWithMargins="0"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:E1"/>
    </sheetView>
  </sheetViews>
  <sheetFormatPr defaultColWidth="9.140625" defaultRowHeight="12.75"/>
  <cols>
    <col min="1" max="1" width="35.7109375" style="0" customWidth="1"/>
    <col min="2" max="2" width="5.140625" style="0" bestFit="1" customWidth="1"/>
    <col min="3" max="3" width="21.00390625" style="1" customWidth="1"/>
    <col min="4" max="4" width="19.140625" style="1" customWidth="1"/>
    <col min="5" max="5" width="10.140625" style="7" customWidth="1"/>
  </cols>
  <sheetData>
    <row r="1" spans="1:5" ht="15.75">
      <c r="A1" s="98" t="s">
        <v>292</v>
      </c>
      <c r="B1" s="98"/>
      <c r="C1" s="98"/>
      <c r="D1" s="98"/>
      <c r="E1" s="98"/>
    </row>
    <row r="2" spans="1:5" ht="15.75">
      <c r="A2" s="98" t="s">
        <v>306</v>
      </c>
      <c r="B2" s="98"/>
      <c r="C2" s="98"/>
      <c r="D2" s="98"/>
      <c r="E2" s="98"/>
    </row>
    <row r="3" spans="1:5" ht="15.75">
      <c r="A3" s="98" t="s">
        <v>307</v>
      </c>
      <c r="B3" s="98"/>
      <c r="C3" s="98"/>
      <c r="D3" s="98"/>
      <c r="E3" s="98"/>
    </row>
    <row r="4" spans="1:5" ht="15.75">
      <c r="A4" s="98" t="s">
        <v>376</v>
      </c>
      <c r="B4" s="98"/>
      <c r="C4" s="98"/>
      <c r="D4" s="98"/>
      <c r="E4" s="98"/>
    </row>
    <row r="5" spans="1:5" ht="15.75">
      <c r="A5" s="103"/>
      <c r="B5" s="103"/>
      <c r="C5" s="103"/>
      <c r="D5" s="103"/>
      <c r="E5" s="103"/>
    </row>
    <row r="6" spans="1:5" ht="12.75">
      <c r="A6" s="105"/>
      <c r="B6" s="105"/>
      <c r="C6" s="105"/>
      <c r="D6" s="105"/>
      <c r="E6" s="105"/>
    </row>
    <row r="7" spans="1:5" ht="12.75">
      <c r="A7" s="44" t="s">
        <v>126</v>
      </c>
      <c r="B7" s="44"/>
      <c r="C7" s="65" t="s">
        <v>70</v>
      </c>
      <c r="D7" s="65" t="s">
        <v>68</v>
      </c>
      <c r="E7" s="60" t="s">
        <v>69</v>
      </c>
    </row>
    <row r="10" spans="1:4" ht="12.75">
      <c r="A10" t="s">
        <v>198</v>
      </c>
      <c r="C10" s="1" t="s">
        <v>9</v>
      </c>
      <c r="D10" s="1" t="s">
        <v>9</v>
      </c>
    </row>
    <row r="11" spans="1:5" ht="12.75">
      <c r="A11" t="s">
        <v>199</v>
      </c>
      <c r="B11">
        <v>3481</v>
      </c>
      <c r="C11" s="47">
        <v>3588791.09</v>
      </c>
      <c r="D11" s="47">
        <v>2236324.09</v>
      </c>
      <c r="E11" s="22">
        <f>SUM(D11/C11)</f>
        <v>0.6231413403336331</v>
      </c>
    </row>
    <row r="12" spans="1:5" ht="12.75">
      <c r="A12" t="s">
        <v>200</v>
      </c>
      <c r="B12">
        <v>3484</v>
      </c>
      <c r="C12" s="48">
        <v>12420</v>
      </c>
      <c r="D12" s="48">
        <v>12420</v>
      </c>
      <c r="E12" s="25">
        <f>SUM(D12/C12)</f>
        <v>1</v>
      </c>
    </row>
    <row r="13" spans="3:5" ht="12.75">
      <c r="C13" s="47"/>
      <c r="D13" s="47"/>
      <c r="E13" s="22"/>
    </row>
    <row r="14" spans="1:5" ht="12.75">
      <c r="A14" s="44" t="s">
        <v>201</v>
      </c>
      <c r="B14" s="44"/>
      <c r="C14" s="45">
        <f>SUM(C11:C13)</f>
        <v>3601211.09</v>
      </c>
      <c r="D14" s="45">
        <f>SUM(D11:D13)</f>
        <v>2248744.09</v>
      </c>
      <c r="E14" s="61">
        <f>SUM(D14/C14)</f>
        <v>0.6244410654638964</v>
      </c>
    </row>
    <row r="15" spans="3:5" ht="12.75">
      <c r="C15" s="47"/>
      <c r="D15" s="47"/>
      <c r="E15" s="22"/>
    </row>
    <row r="16" spans="1:5" ht="12.75">
      <c r="A16" s="44" t="s">
        <v>202</v>
      </c>
      <c r="C16" s="47"/>
      <c r="D16" s="47"/>
      <c r="E16" s="22"/>
    </row>
    <row r="17" spans="1:5" ht="12.75">
      <c r="A17" t="s">
        <v>212</v>
      </c>
      <c r="B17">
        <v>3430</v>
      </c>
      <c r="C17" s="47">
        <v>180000</v>
      </c>
      <c r="D17" s="47">
        <v>152378.46</v>
      </c>
      <c r="E17" s="61">
        <f>SUM(D17/C17)</f>
        <v>0.8465469999999999</v>
      </c>
    </row>
    <row r="18" spans="1:5" ht="12.75">
      <c r="A18" t="s">
        <v>240</v>
      </c>
      <c r="B18">
        <v>3497</v>
      </c>
      <c r="C18" s="48">
        <v>0</v>
      </c>
      <c r="D18" s="48">
        <v>0</v>
      </c>
      <c r="E18" s="74" t="s">
        <v>9</v>
      </c>
    </row>
    <row r="19" spans="3:5" ht="12.75">
      <c r="C19" s="47"/>
      <c r="D19" s="47"/>
      <c r="E19" s="22"/>
    </row>
    <row r="20" spans="1:5" ht="12.75">
      <c r="A20" s="44" t="s">
        <v>203</v>
      </c>
      <c r="B20" s="44"/>
      <c r="C20" s="45">
        <f>SUM(C17:C19)</f>
        <v>180000</v>
      </c>
      <c r="D20" s="45">
        <f>SUM(D17+D18)</f>
        <v>152378.46</v>
      </c>
      <c r="E20" s="66" t="s">
        <v>171</v>
      </c>
    </row>
    <row r="21" spans="1:5" ht="12.75">
      <c r="A21" t="s">
        <v>9</v>
      </c>
      <c r="C21" s="47"/>
      <c r="D21" s="47"/>
      <c r="E21" s="22"/>
    </row>
    <row r="22" spans="1:5" ht="12.75">
      <c r="A22" t="s">
        <v>127</v>
      </c>
      <c r="C22" s="1">
        <f>SUM(C14+C20)</f>
        <v>3781211.09</v>
      </c>
      <c r="D22" s="1">
        <f>SUM(D14+D20)</f>
        <v>2401122.55</v>
      </c>
      <c r="E22" s="61">
        <f>SUM(D22/C22)</f>
        <v>0.6350141509819808</v>
      </c>
    </row>
    <row r="23" spans="1:5" ht="12.75">
      <c r="A23" t="s">
        <v>360</v>
      </c>
      <c r="C23" s="10">
        <v>691641.07</v>
      </c>
      <c r="D23" s="10">
        <v>691641.07</v>
      </c>
      <c r="E23" s="25"/>
    </row>
    <row r="24" spans="1:5" ht="13.5" thickBot="1">
      <c r="A24" s="44" t="s">
        <v>3</v>
      </c>
      <c r="B24" s="44"/>
      <c r="C24" s="46">
        <f>SUM(C22:C23)</f>
        <v>4472852.16</v>
      </c>
      <c r="D24" s="46">
        <f>SUM(D22:D23)</f>
        <v>3092763.6199999996</v>
      </c>
      <c r="E24" s="73">
        <f>SUM(D24/C24)</f>
        <v>0.6914522343613521</v>
      </c>
    </row>
    <row r="25" ht="13.5" thickTop="1">
      <c r="E25" s="22"/>
    </row>
    <row r="26" spans="5:8" ht="12.75">
      <c r="E26" s="22"/>
      <c r="H26" s="12"/>
    </row>
    <row r="27" ht="12.75">
      <c r="E27" s="22"/>
    </row>
    <row r="28" spans="1:5" ht="12.75">
      <c r="A28" s="44" t="s">
        <v>75</v>
      </c>
      <c r="B28" s="44"/>
      <c r="C28" s="45" t="s">
        <v>76</v>
      </c>
      <c r="D28" s="45" t="s">
        <v>75</v>
      </c>
      <c r="E28" s="61" t="s">
        <v>77</v>
      </c>
    </row>
    <row r="29" ht="12.75">
      <c r="E29" s="22"/>
    </row>
    <row r="30" spans="1:5" ht="12.75">
      <c r="A30" t="s">
        <v>128</v>
      </c>
      <c r="B30">
        <v>240</v>
      </c>
      <c r="C30" s="1">
        <v>1329421.58</v>
      </c>
      <c r="D30" s="1">
        <v>519734.5</v>
      </c>
      <c r="E30" s="76">
        <f>SUM(D30/C30)</f>
        <v>0.39094784364791185</v>
      </c>
    </row>
    <row r="31" spans="1:5" ht="12.75">
      <c r="A31" t="s">
        <v>134</v>
      </c>
      <c r="B31">
        <v>310</v>
      </c>
      <c r="C31" s="1">
        <v>142835</v>
      </c>
      <c r="D31" s="1">
        <v>147589</v>
      </c>
      <c r="E31" s="22">
        <f>SUM(D31/C31)</f>
        <v>1.0332831588896279</v>
      </c>
    </row>
    <row r="32" spans="1:5" ht="12.75">
      <c r="A32" t="s">
        <v>138</v>
      </c>
      <c r="B32">
        <v>320</v>
      </c>
      <c r="C32" s="1">
        <v>2310376.09</v>
      </c>
      <c r="D32" s="1">
        <v>132433.01</v>
      </c>
      <c r="E32" s="22">
        <f>SUM(D32/C32)</f>
        <v>0.05732097495867005</v>
      </c>
    </row>
    <row r="33" spans="1:5" ht="12.75">
      <c r="A33" t="s">
        <v>252</v>
      </c>
      <c r="B33">
        <v>740</v>
      </c>
      <c r="C33" s="10">
        <v>0</v>
      </c>
      <c r="D33" s="10">
        <v>0</v>
      </c>
      <c r="E33" s="25">
        <v>0</v>
      </c>
    </row>
    <row r="34" spans="3:5" ht="12.75">
      <c r="C34" s="12"/>
      <c r="D34" s="12"/>
      <c r="E34" s="22"/>
    </row>
    <row r="35" spans="1:5" ht="12.75">
      <c r="A35" s="44" t="s">
        <v>236</v>
      </c>
      <c r="B35" s="44"/>
      <c r="C35" s="67">
        <f>SUM(C30:C34)</f>
        <v>3782632.67</v>
      </c>
      <c r="D35" s="67">
        <f>SUM(D30:D34)</f>
        <v>799756.51</v>
      </c>
      <c r="E35" s="61">
        <f>SUM(D35/C35)</f>
        <v>0.21142854191020352</v>
      </c>
    </row>
    <row r="36" spans="3:5" ht="12.75">
      <c r="C36" s="12"/>
      <c r="D36" s="12"/>
      <c r="E36" s="22"/>
    </row>
    <row r="37" spans="1:5" ht="12.75">
      <c r="A37" t="s">
        <v>84</v>
      </c>
      <c r="C37" s="10">
        <v>690219.49</v>
      </c>
      <c r="D37" s="10">
        <f>D24-D35</f>
        <v>2293007.1099999994</v>
      </c>
      <c r="E37" s="25"/>
    </row>
    <row r="38" spans="1:5" ht="13.5" thickBot="1">
      <c r="A38" s="44" t="s">
        <v>3</v>
      </c>
      <c r="B38" s="44"/>
      <c r="C38" s="46">
        <f>SUM(C35:C37)</f>
        <v>4472852.16</v>
      </c>
      <c r="D38" s="46">
        <f>SUM(D35:D37)</f>
        <v>3092763.619999999</v>
      </c>
      <c r="E38" s="57">
        <f>SUM(D38/C38)</f>
        <v>0.691452234361352</v>
      </c>
    </row>
    <row r="39" ht="13.5" thickTop="1"/>
  </sheetData>
  <sheetProtection password="E1E0"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75" right="0.5" top="1.75" bottom="1" header="0.5" footer="0.5"/>
  <pageSetup horizontalDpi="600" verticalDpi="600" orientation="portrait" scale="9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" sqref="A1:F1"/>
    </sheetView>
  </sheetViews>
  <sheetFormatPr defaultColWidth="9.140625" defaultRowHeight="12.75"/>
  <cols>
    <col min="1" max="1" width="40.00390625" style="0" bestFit="1" customWidth="1"/>
    <col min="2" max="2" width="7.00390625" style="0" bestFit="1" customWidth="1"/>
    <col min="3" max="5" width="14.421875" style="1" bestFit="1" customWidth="1"/>
    <col min="6" max="6" width="10.28125" style="0" bestFit="1" customWidth="1"/>
    <col min="7" max="8" width="14.421875" style="0" bestFit="1" customWidth="1"/>
  </cols>
  <sheetData>
    <row r="1" spans="1:6" ht="15.75">
      <c r="A1" s="98" t="s">
        <v>292</v>
      </c>
      <c r="B1" s="98"/>
      <c r="C1" s="98"/>
      <c r="D1" s="98"/>
      <c r="E1" s="98"/>
      <c r="F1" s="98"/>
    </row>
    <row r="2" spans="1:6" ht="15.75">
      <c r="A2" s="98" t="s">
        <v>293</v>
      </c>
      <c r="B2" s="102"/>
      <c r="C2" s="102"/>
      <c r="D2" s="102"/>
      <c r="E2" s="102"/>
      <c r="F2" s="102"/>
    </row>
    <row r="3" spans="1:6" ht="15.75">
      <c r="A3" s="98" t="s">
        <v>294</v>
      </c>
      <c r="B3" s="102"/>
      <c r="C3" s="102"/>
      <c r="D3" s="102"/>
      <c r="E3" s="102"/>
      <c r="F3" s="102"/>
    </row>
    <row r="4" spans="1:6" ht="15.75">
      <c r="A4" s="98" t="s">
        <v>376</v>
      </c>
      <c r="B4" s="102"/>
      <c r="C4" s="102"/>
      <c r="D4" s="102"/>
      <c r="E4" s="102"/>
      <c r="F4" s="102"/>
    </row>
    <row r="5" spans="1:6" ht="15.75">
      <c r="A5" s="103" t="s">
        <v>9</v>
      </c>
      <c r="B5" s="104"/>
      <c r="C5" s="104"/>
      <c r="D5" s="104"/>
      <c r="E5" s="104"/>
      <c r="F5" s="104"/>
    </row>
    <row r="6" spans="1:6" ht="12.75">
      <c r="A6" s="105" t="s">
        <v>9</v>
      </c>
      <c r="B6" s="105"/>
      <c r="C6" s="105"/>
      <c r="D6" s="105"/>
      <c r="E6" s="105"/>
      <c r="F6" s="105"/>
    </row>
    <row r="7" spans="2:6" ht="14.25" customHeight="1">
      <c r="B7" s="44"/>
      <c r="C7" s="42" t="s">
        <v>15</v>
      </c>
      <c r="D7" s="42" t="s">
        <v>16</v>
      </c>
      <c r="E7" s="42" t="s">
        <v>17</v>
      </c>
      <c r="F7" s="41" t="s">
        <v>18</v>
      </c>
    </row>
    <row r="8" spans="1:6" ht="12.75">
      <c r="A8" t="s">
        <v>9</v>
      </c>
      <c r="B8" s="44" t="s">
        <v>19</v>
      </c>
      <c r="C8" s="42" t="s">
        <v>20</v>
      </c>
      <c r="D8" s="42" t="s">
        <v>20</v>
      </c>
      <c r="E8" s="42" t="s">
        <v>21</v>
      </c>
      <c r="F8" s="41" t="s">
        <v>22</v>
      </c>
    </row>
    <row r="10" ht="12.75">
      <c r="A10" s="44" t="s">
        <v>23</v>
      </c>
    </row>
    <row r="11" spans="1:6" ht="12.75">
      <c r="A11" t="s">
        <v>204</v>
      </c>
      <c r="B11">
        <v>3121</v>
      </c>
      <c r="C11" s="1">
        <v>550000</v>
      </c>
      <c r="D11" s="1">
        <v>550000</v>
      </c>
      <c r="E11" s="1">
        <v>607960.71</v>
      </c>
      <c r="F11" s="97">
        <f>SUM(E11/D11)</f>
        <v>1.105383109090909</v>
      </c>
    </row>
    <row r="12" spans="1:6" ht="12.75">
      <c r="A12" t="s">
        <v>237</v>
      </c>
      <c r="B12">
        <v>3122</v>
      </c>
      <c r="C12" s="1">
        <v>200000</v>
      </c>
      <c r="D12" s="1">
        <v>200000</v>
      </c>
      <c r="E12" s="1">
        <v>0</v>
      </c>
      <c r="F12" s="7">
        <v>0</v>
      </c>
    </row>
    <row r="13" spans="1:6" ht="12.75">
      <c r="A13" t="s">
        <v>142</v>
      </c>
      <c r="B13">
        <v>3191</v>
      </c>
      <c r="C13" s="1">
        <v>180978.62</v>
      </c>
      <c r="D13" s="1">
        <v>180978.62</v>
      </c>
      <c r="E13" s="1">
        <v>197374.61</v>
      </c>
      <c r="F13" s="7">
        <f>SUM(E13/D13)</f>
        <v>1.090596281483415</v>
      </c>
    </row>
    <row r="14" spans="1:9" ht="13.5" thickBot="1">
      <c r="A14" s="56" t="s">
        <v>24</v>
      </c>
      <c r="B14" s="56"/>
      <c r="C14" s="46">
        <f>SUM(C11:C13)</f>
        <v>930978.62</v>
      </c>
      <c r="D14" s="46">
        <f>SUM(D11:D13)</f>
        <v>930978.62</v>
      </c>
      <c r="E14" s="46">
        <f>SUM(E11:E13)</f>
        <v>805335.32</v>
      </c>
      <c r="F14" s="57">
        <f>SUM(E14/D14)</f>
        <v>0.8650416912903971</v>
      </c>
      <c r="I14" s="7" t="s">
        <v>9</v>
      </c>
    </row>
    <row r="15" spans="1:6" ht="13.5" thickTop="1">
      <c r="A15" s="9"/>
      <c r="F15" s="7" t="s">
        <v>9</v>
      </c>
    </row>
    <row r="16" spans="1:6" ht="12.75">
      <c r="A16" s="44" t="s">
        <v>310</v>
      </c>
      <c r="F16" s="7"/>
    </row>
    <row r="17" spans="1:6" ht="12.75">
      <c r="A17" s="80" t="s">
        <v>311</v>
      </c>
      <c r="B17">
        <v>3299</v>
      </c>
      <c r="C17" s="1">
        <v>0</v>
      </c>
      <c r="D17" s="1">
        <v>49970.74</v>
      </c>
      <c r="E17" s="1">
        <v>49970.74</v>
      </c>
      <c r="F17" s="81">
        <v>1</v>
      </c>
    </row>
    <row r="18" spans="1:6" ht="13.5" thickBot="1">
      <c r="A18" s="56" t="s">
        <v>312</v>
      </c>
      <c r="B18" s="56"/>
      <c r="C18" s="46">
        <f>SUM(C15:C17)</f>
        <v>0</v>
      </c>
      <c r="D18" s="46">
        <f>SUM(D15:D17)</f>
        <v>49970.74</v>
      </c>
      <c r="E18" s="46">
        <f>SUM(E15:E17)</f>
        <v>49970.74</v>
      </c>
      <c r="F18" s="82">
        <v>1</v>
      </c>
    </row>
    <row r="19" spans="1:6" ht="13.5" thickTop="1">
      <c r="A19" s="80"/>
      <c r="F19" s="7"/>
    </row>
    <row r="20" spans="1:6" ht="12.75">
      <c r="A20" s="44" t="s">
        <v>25</v>
      </c>
      <c r="F20" s="7" t="s">
        <v>9</v>
      </c>
    </row>
    <row r="21" spans="1:6" ht="12.75">
      <c r="A21" t="s">
        <v>143</v>
      </c>
      <c r="B21">
        <v>3310</v>
      </c>
      <c r="C21" s="1">
        <v>146912785</v>
      </c>
      <c r="D21" s="1">
        <v>142770494</v>
      </c>
      <c r="E21" s="1">
        <v>118000528</v>
      </c>
      <c r="F21" s="7">
        <f aca="true" t="shared" si="0" ref="F21:F35">SUM(E21/D21)</f>
        <v>0.8265050059993488</v>
      </c>
    </row>
    <row r="22" spans="1:6" ht="12.75">
      <c r="A22" t="s">
        <v>129</v>
      </c>
      <c r="B22">
        <v>3315</v>
      </c>
      <c r="C22" s="1">
        <v>997995</v>
      </c>
      <c r="D22" s="1">
        <v>997995</v>
      </c>
      <c r="E22" s="1">
        <v>860460</v>
      </c>
      <c r="F22" s="7">
        <f t="shared" si="0"/>
        <v>0.8621886883200818</v>
      </c>
    </row>
    <row r="23" spans="1:6" ht="12.75">
      <c r="A23" t="s">
        <v>238</v>
      </c>
      <c r="B23">
        <v>3323</v>
      </c>
      <c r="C23" s="1">
        <v>19725.81</v>
      </c>
      <c r="D23" s="1">
        <v>19725.81</v>
      </c>
      <c r="E23" s="1">
        <v>0</v>
      </c>
      <c r="F23" s="7">
        <v>0</v>
      </c>
    </row>
    <row r="24" spans="1:6" ht="12.75">
      <c r="A24" t="s">
        <v>186</v>
      </c>
      <c r="B24">
        <v>3334</v>
      </c>
      <c r="C24" s="1">
        <v>605231</v>
      </c>
      <c r="D24" s="1">
        <v>605231</v>
      </c>
      <c r="E24" s="1">
        <v>605231</v>
      </c>
      <c r="F24" s="7">
        <f t="shared" si="0"/>
        <v>1</v>
      </c>
    </row>
    <row r="25" spans="1:6" ht="12.75">
      <c r="A25" t="s">
        <v>26</v>
      </c>
      <c r="B25">
        <v>3336</v>
      </c>
      <c r="C25" s="1">
        <v>3874772</v>
      </c>
      <c r="D25" s="1">
        <v>3844218</v>
      </c>
      <c r="E25" s="1">
        <v>3651221</v>
      </c>
      <c r="F25" s="7">
        <f t="shared" si="0"/>
        <v>0.9497955110766351</v>
      </c>
    </row>
    <row r="26" spans="1:6" ht="12.75">
      <c r="A26" t="s">
        <v>243</v>
      </c>
      <c r="B26">
        <v>3342</v>
      </c>
      <c r="C26" s="1">
        <v>0</v>
      </c>
      <c r="D26" s="1">
        <v>0</v>
      </c>
      <c r="E26" s="1">
        <v>0</v>
      </c>
      <c r="F26" s="81" t="s">
        <v>314</v>
      </c>
    </row>
    <row r="27" spans="1:6" ht="12.75">
      <c r="A27" t="s">
        <v>27</v>
      </c>
      <c r="B27">
        <v>3343</v>
      </c>
      <c r="C27" s="1">
        <v>40000</v>
      </c>
      <c r="D27" s="1">
        <v>40000</v>
      </c>
      <c r="E27" s="1">
        <v>31763.02</v>
      </c>
      <c r="F27" s="7">
        <f t="shared" si="0"/>
        <v>0.7940755</v>
      </c>
    </row>
    <row r="28" spans="1:6" ht="12.75">
      <c r="A28" t="s">
        <v>144</v>
      </c>
      <c r="B28">
        <v>3344</v>
      </c>
      <c r="C28" s="1">
        <v>1703083</v>
      </c>
      <c r="D28" s="1">
        <v>1405506</v>
      </c>
      <c r="E28" s="1">
        <v>804454</v>
      </c>
      <c r="F28" s="7">
        <f t="shared" si="0"/>
        <v>0.5723589938427869</v>
      </c>
    </row>
    <row r="29" spans="1:6" ht="12.75">
      <c r="A29" t="s">
        <v>28</v>
      </c>
      <c r="B29">
        <v>3354</v>
      </c>
      <c r="C29" s="1">
        <v>7388490</v>
      </c>
      <c r="D29" s="1">
        <v>7388490</v>
      </c>
      <c r="E29" s="1">
        <v>6342570</v>
      </c>
      <c r="F29" s="7">
        <f t="shared" si="0"/>
        <v>0.8584392751428235</v>
      </c>
    </row>
    <row r="30" spans="1:6" ht="12.75">
      <c r="A30" t="s">
        <v>187</v>
      </c>
      <c r="B30">
        <v>3355</v>
      </c>
      <c r="C30" s="1">
        <v>28397941</v>
      </c>
      <c r="D30" s="1">
        <v>27992126</v>
      </c>
      <c r="E30" s="1">
        <v>23111670</v>
      </c>
      <c r="F30" s="7">
        <f t="shared" si="0"/>
        <v>0.8256489699996349</v>
      </c>
    </row>
    <row r="31" spans="1:6" ht="12.75">
      <c r="A31" t="s">
        <v>205</v>
      </c>
      <c r="B31">
        <v>3361</v>
      </c>
      <c r="C31" s="1">
        <v>1936050</v>
      </c>
      <c r="D31" s="1">
        <v>2679309</v>
      </c>
      <c r="E31" s="1">
        <v>2679309</v>
      </c>
      <c r="F31" s="7">
        <f t="shared" si="0"/>
        <v>1</v>
      </c>
    </row>
    <row r="32" spans="1:6" ht="11.25" customHeight="1">
      <c r="A32" t="s">
        <v>246</v>
      </c>
      <c r="B32">
        <v>3363</v>
      </c>
      <c r="C32" s="1">
        <v>800000</v>
      </c>
      <c r="D32" s="1">
        <v>672343.66</v>
      </c>
      <c r="E32" s="1">
        <v>672343.66</v>
      </c>
      <c r="F32" s="7">
        <f t="shared" si="0"/>
        <v>1</v>
      </c>
    </row>
    <row r="33" spans="1:6" ht="11.25" customHeight="1">
      <c r="A33" t="s">
        <v>313</v>
      </c>
      <c r="B33">
        <v>3371</v>
      </c>
      <c r="C33" s="1">
        <v>0</v>
      </c>
      <c r="D33" s="1">
        <v>72356.91</v>
      </c>
      <c r="E33" s="1">
        <v>0</v>
      </c>
      <c r="F33" s="7">
        <v>0</v>
      </c>
    </row>
    <row r="34" spans="1:6" ht="12.75">
      <c r="A34" t="s">
        <v>178</v>
      </c>
      <c r="B34">
        <v>3390</v>
      </c>
      <c r="C34" s="1">
        <v>351620</v>
      </c>
      <c r="D34" s="1">
        <v>443244</v>
      </c>
      <c r="E34" s="1">
        <v>304690.17</v>
      </c>
      <c r="F34" s="7">
        <f t="shared" si="0"/>
        <v>0.6874095757641389</v>
      </c>
    </row>
    <row r="35" spans="1:6" ht="12.75">
      <c r="A35" t="s">
        <v>206</v>
      </c>
      <c r="B35">
        <v>3399</v>
      </c>
      <c r="C35" s="1">
        <v>0</v>
      </c>
      <c r="D35" s="1">
        <v>28376</v>
      </c>
      <c r="E35" s="1">
        <v>28376</v>
      </c>
      <c r="F35" s="7">
        <f t="shared" si="0"/>
        <v>1</v>
      </c>
    </row>
    <row r="36" spans="3:6" ht="12.75">
      <c r="C36" s="1" t="s">
        <v>9</v>
      </c>
      <c r="D36" s="1" t="s">
        <v>9</v>
      </c>
      <c r="E36" s="1" t="s">
        <v>9</v>
      </c>
      <c r="F36" s="7" t="s">
        <v>9</v>
      </c>
    </row>
    <row r="37" spans="1:6" ht="13.5" thickBot="1">
      <c r="A37" s="56" t="s">
        <v>29</v>
      </c>
      <c r="B37" s="56"/>
      <c r="C37" s="46">
        <f>SUM(C21:C36)</f>
        <v>193027692.81</v>
      </c>
      <c r="D37" s="46">
        <f>SUM(D21:D36)</f>
        <v>188959415.38</v>
      </c>
      <c r="E37" s="46">
        <f>SUM(E21:E36)</f>
        <v>157092615.84999996</v>
      </c>
      <c r="F37" s="57">
        <f>SUM(E37/D37)</f>
        <v>0.8313563816552064</v>
      </c>
    </row>
    <row r="38" ht="13.5" thickTop="1">
      <c r="F38" s="7" t="s">
        <v>9</v>
      </c>
    </row>
    <row r="39" spans="1:6" ht="12.75">
      <c r="A39" s="44" t="s">
        <v>30</v>
      </c>
      <c r="F39" s="22" t="s">
        <v>9</v>
      </c>
    </row>
    <row r="40" spans="1:6" ht="12.75">
      <c r="A40" t="s">
        <v>31</v>
      </c>
      <c r="B40">
        <v>3411</v>
      </c>
      <c r="C40" s="1">
        <v>50085071</v>
      </c>
      <c r="D40" s="1">
        <v>50735172</v>
      </c>
      <c r="E40" s="1">
        <v>49061091.6</v>
      </c>
      <c r="F40" s="22">
        <f>SUM(E40/D40)</f>
        <v>0.9670035532746396</v>
      </c>
    </row>
    <row r="41" spans="1:6" ht="12.75">
      <c r="A41" t="s">
        <v>145</v>
      </c>
      <c r="B41">
        <v>3421</v>
      </c>
      <c r="C41" s="1">
        <v>190000</v>
      </c>
      <c r="D41" s="1">
        <v>190000</v>
      </c>
      <c r="E41" s="1">
        <v>140959.31</v>
      </c>
      <c r="F41" s="22">
        <f>SUM(E41/D41)</f>
        <v>0.7418911052631579</v>
      </c>
    </row>
    <row r="42" spans="1:8" ht="12.75">
      <c r="A42" t="s">
        <v>174</v>
      </c>
      <c r="B42">
        <v>3425</v>
      </c>
      <c r="C42" s="1">
        <v>173642.8</v>
      </c>
      <c r="D42" s="1">
        <v>249582.8</v>
      </c>
      <c r="E42" s="1">
        <v>164382.8</v>
      </c>
      <c r="F42" s="22">
        <f>SUM(E42/D42)</f>
        <v>0.6586303222818239</v>
      </c>
      <c r="H42" s="1" t="s">
        <v>9</v>
      </c>
    </row>
    <row r="43" spans="1:8" ht="12.75">
      <c r="A43" t="s">
        <v>146</v>
      </c>
      <c r="B43">
        <v>3430</v>
      </c>
      <c r="C43" s="1">
        <v>1500000</v>
      </c>
      <c r="D43" s="1">
        <v>2900000</v>
      </c>
      <c r="E43" s="1">
        <v>2107238.17</v>
      </c>
      <c r="F43" s="22">
        <f aca="true" t="shared" si="1" ref="F43:F54">SUM(E43/D43)</f>
        <v>0.7266338517241379</v>
      </c>
      <c r="H43" s="1"/>
    </row>
    <row r="44" spans="1:6" ht="12.75">
      <c r="A44" t="s">
        <v>147</v>
      </c>
      <c r="B44">
        <v>3440</v>
      </c>
      <c r="C44" s="1">
        <v>16000</v>
      </c>
      <c r="D44" s="1">
        <v>16000</v>
      </c>
      <c r="E44" s="1">
        <v>11075</v>
      </c>
      <c r="F44" s="22">
        <f t="shared" si="1"/>
        <v>0.6921875</v>
      </c>
    </row>
    <row r="45" spans="1:6" ht="12.75">
      <c r="A45" t="s">
        <v>155</v>
      </c>
      <c r="B45">
        <v>3461</v>
      </c>
      <c r="C45" s="1">
        <v>14000</v>
      </c>
      <c r="D45" s="1">
        <v>14000</v>
      </c>
      <c r="E45" s="1">
        <v>4825.46</v>
      </c>
      <c r="F45" s="22">
        <f t="shared" si="1"/>
        <v>0.3446757142857143</v>
      </c>
    </row>
    <row r="46" spans="1:6" ht="12.75">
      <c r="A46" t="s">
        <v>207</v>
      </c>
      <c r="B46">
        <v>3462</v>
      </c>
      <c r="C46" s="1">
        <v>4000</v>
      </c>
      <c r="D46" s="1">
        <v>4000</v>
      </c>
      <c r="E46" s="1">
        <v>3120</v>
      </c>
      <c r="F46" s="22">
        <f t="shared" si="1"/>
        <v>0.78</v>
      </c>
    </row>
    <row r="47" spans="1:6" ht="12.75">
      <c r="A47" t="s">
        <v>156</v>
      </c>
      <c r="B47">
        <v>3466</v>
      </c>
      <c r="C47" s="1">
        <v>20000</v>
      </c>
      <c r="D47" s="1">
        <v>20000</v>
      </c>
      <c r="E47" s="1">
        <v>17027</v>
      </c>
      <c r="F47" s="22">
        <f t="shared" si="1"/>
        <v>0.85135</v>
      </c>
    </row>
    <row r="48" spans="1:6" ht="12.75">
      <c r="A48" t="s">
        <v>249</v>
      </c>
      <c r="B48">
        <v>3469</v>
      </c>
      <c r="C48" s="1">
        <v>30000</v>
      </c>
      <c r="D48" s="1">
        <v>30000</v>
      </c>
      <c r="E48" s="1">
        <v>44111</v>
      </c>
      <c r="F48" s="22">
        <f t="shared" si="1"/>
        <v>1.4703666666666666</v>
      </c>
    </row>
    <row r="49" spans="1:6" s="18" customFormat="1" ht="12.75">
      <c r="A49" s="18" t="s">
        <v>176</v>
      </c>
      <c r="B49" s="18">
        <v>3471</v>
      </c>
      <c r="C49" s="17">
        <v>360000</v>
      </c>
      <c r="D49" s="17">
        <v>369198</v>
      </c>
      <c r="E49" s="17">
        <v>327907.76</v>
      </c>
      <c r="F49" s="22">
        <f t="shared" si="1"/>
        <v>0.888162341074437</v>
      </c>
    </row>
    <row r="50" spans="1:6" ht="12.75">
      <c r="A50" t="s">
        <v>32</v>
      </c>
      <c r="B50">
        <v>3490</v>
      </c>
      <c r="C50" s="1">
        <v>547990</v>
      </c>
      <c r="D50" s="1">
        <v>611299.45</v>
      </c>
      <c r="E50" s="1">
        <v>811946.11</v>
      </c>
      <c r="F50" s="22">
        <f t="shared" si="1"/>
        <v>1.3282297407596229</v>
      </c>
    </row>
    <row r="51" spans="1:6" ht="12.75">
      <c r="A51" t="s">
        <v>179</v>
      </c>
      <c r="B51">
        <v>3494</v>
      </c>
      <c r="C51" s="1">
        <v>500000</v>
      </c>
      <c r="D51" s="1">
        <v>588254</v>
      </c>
      <c r="E51" s="1">
        <v>359385.15</v>
      </c>
      <c r="F51" s="22">
        <f t="shared" si="1"/>
        <v>0.6109353272565933</v>
      </c>
    </row>
    <row r="52" spans="1:6" ht="12.75">
      <c r="A52" t="s">
        <v>208</v>
      </c>
      <c r="B52">
        <v>3495</v>
      </c>
      <c r="C52" s="1">
        <v>0</v>
      </c>
      <c r="D52" s="1">
        <v>0</v>
      </c>
      <c r="E52" s="1">
        <v>26924</v>
      </c>
      <c r="F52" s="91" t="s">
        <v>314</v>
      </c>
    </row>
    <row r="53" spans="1:6" ht="12.75">
      <c r="A53" t="s">
        <v>180</v>
      </c>
      <c r="B53">
        <v>3497</v>
      </c>
      <c r="C53" s="1">
        <v>100000</v>
      </c>
      <c r="D53" s="1">
        <v>100000</v>
      </c>
      <c r="E53" s="1">
        <v>6164.42</v>
      </c>
      <c r="F53" s="22">
        <f t="shared" si="1"/>
        <v>0.0616442</v>
      </c>
    </row>
    <row r="54" spans="1:6" ht="12.75">
      <c r="A54" t="s">
        <v>181</v>
      </c>
      <c r="B54">
        <v>3498</v>
      </c>
      <c r="C54" s="1">
        <v>18000</v>
      </c>
      <c r="D54" s="1">
        <v>18000</v>
      </c>
      <c r="E54" s="1">
        <v>7577.01</v>
      </c>
      <c r="F54" s="22">
        <f t="shared" si="1"/>
        <v>0.420945</v>
      </c>
    </row>
    <row r="55" spans="1:6" ht="12.75">
      <c r="A55" t="s">
        <v>209</v>
      </c>
      <c r="B55">
        <v>3499</v>
      </c>
      <c r="C55" s="1">
        <v>175000</v>
      </c>
      <c r="D55" s="1">
        <v>175000</v>
      </c>
      <c r="E55" s="1">
        <v>90186.49</v>
      </c>
      <c r="F55" s="22">
        <f>SUM(E55/D55)</f>
        <v>0.5153513714285715</v>
      </c>
    </row>
    <row r="56" ht="12.75">
      <c r="F56" s="7"/>
    </row>
    <row r="57" spans="1:6" ht="13.5" thickBot="1">
      <c r="A57" s="56" t="s">
        <v>33</v>
      </c>
      <c r="B57" s="56"/>
      <c r="C57" s="46">
        <f>SUM(C40:C56)</f>
        <v>53733703.8</v>
      </c>
      <c r="D57" s="46">
        <f>SUM(D40:D56)</f>
        <v>56020506.25</v>
      </c>
      <c r="E57" s="46">
        <f>SUM(E40:E56)</f>
        <v>53183921.28</v>
      </c>
      <c r="F57" s="57">
        <f>SUM(E57/D57)</f>
        <v>0.9493652385549444</v>
      </c>
    </row>
    <row r="58" spans="1:6" ht="13.5" thickTop="1">
      <c r="A58" s="9"/>
      <c r="B58" s="9"/>
      <c r="C58" s="12"/>
      <c r="D58" s="12"/>
      <c r="E58" s="12"/>
      <c r="F58" s="15"/>
    </row>
    <row r="59" spans="1:6" ht="12.75">
      <c r="A59" s="58" t="s">
        <v>189</v>
      </c>
      <c r="F59" s="7" t="s">
        <v>9</v>
      </c>
    </row>
    <row r="60" spans="1:6" ht="12.75">
      <c r="A60" t="s">
        <v>188</v>
      </c>
      <c r="B60">
        <v>3630</v>
      </c>
      <c r="C60" s="1">
        <v>1500000</v>
      </c>
      <c r="D60" s="1">
        <v>1600000</v>
      </c>
      <c r="E60" s="1">
        <v>1117602.67</v>
      </c>
      <c r="F60" s="7">
        <f>SUM(E60/D60)</f>
        <v>0.69850166875</v>
      </c>
    </row>
    <row r="61" ht="12.75">
      <c r="F61" s="7"/>
    </row>
    <row r="62" spans="1:6" ht="13.5" thickBot="1">
      <c r="A62" s="56" t="s">
        <v>190</v>
      </c>
      <c r="B62" s="56"/>
      <c r="C62" s="46">
        <f>SUM(C60:C61)</f>
        <v>1500000</v>
      </c>
      <c r="D62" s="46">
        <f>SUM(D60:D61)</f>
        <v>1600000</v>
      </c>
      <c r="E62" s="46">
        <f>SUM(E60:E61)</f>
        <v>1117602.67</v>
      </c>
      <c r="F62" s="57">
        <f>SUM(E62/D62)</f>
        <v>0.69850166875</v>
      </c>
    </row>
    <row r="63" ht="13.5" thickTop="1">
      <c r="F63" s="7" t="s">
        <v>9</v>
      </c>
    </row>
    <row r="64" spans="1:6" ht="12.75">
      <c r="A64" s="44" t="s">
        <v>191</v>
      </c>
      <c r="F64" s="7"/>
    </row>
    <row r="65" spans="1:6" ht="12.75">
      <c r="A65" t="s">
        <v>363</v>
      </c>
      <c r="B65">
        <v>3733</v>
      </c>
      <c r="C65" s="1">
        <v>60000</v>
      </c>
      <c r="D65" s="1">
        <v>60000</v>
      </c>
      <c r="E65" s="1">
        <v>69875.15</v>
      </c>
      <c r="F65" s="7">
        <f>SUM(E65/D65)</f>
        <v>1.1645858333333332</v>
      </c>
    </row>
    <row r="66" spans="1:6" ht="12.75">
      <c r="A66" t="s">
        <v>130</v>
      </c>
      <c r="B66">
        <v>3740</v>
      </c>
      <c r="C66" s="1">
        <v>40000</v>
      </c>
      <c r="D66" s="1">
        <v>40000</v>
      </c>
      <c r="E66" s="1">
        <v>28196.68</v>
      </c>
      <c r="F66" s="7">
        <f>SUM(E66/D66)</f>
        <v>0.704917</v>
      </c>
    </row>
    <row r="67" ht="12.75">
      <c r="F67" s="7"/>
    </row>
    <row r="68" spans="1:6" ht="13.5" thickBot="1">
      <c r="A68" s="56" t="s">
        <v>192</v>
      </c>
      <c r="B68" s="56"/>
      <c r="C68" s="46">
        <f>SUM(C64:C67)</f>
        <v>100000</v>
      </c>
      <c r="D68" s="46">
        <f>SUM(D64:D67)</f>
        <v>100000</v>
      </c>
      <c r="E68" s="46">
        <f>SUM(E64:E67)</f>
        <v>98071.82999999999</v>
      </c>
      <c r="F68" s="57">
        <f>SUM(E68/D68)</f>
        <v>0.9807182999999998</v>
      </c>
    </row>
    <row r="69" spans="4:6" ht="13.5" thickTop="1">
      <c r="D69" s="1" t="s">
        <v>9</v>
      </c>
      <c r="F69" s="7"/>
    </row>
    <row r="70" spans="1:8" ht="12.75">
      <c r="A70" s="44" t="s">
        <v>34</v>
      </c>
      <c r="C70" s="1">
        <f>SUM(C18+C68+C62+C57+C37+C14)</f>
        <v>249292375.23000002</v>
      </c>
      <c r="D70" s="1">
        <f>SUM(D14+D18+D37+D57+D62+D68)</f>
        <v>247660870.99</v>
      </c>
      <c r="E70" s="1">
        <f>SUM(E14+E18+E37+E57+E62+E68)</f>
        <v>212347517.68999997</v>
      </c>
      <c r="F70" s="7">
        <f>SUM(E70/D70)</f>
        <v>0.8574124642345059</v>
      </c>
      <c r="G70" s="1" t="s">
        <v>9</v>
      </c>
      <c r="H70" s="1" t="s">
        <v>9</v>
      </c>
    </row>
    <row r="71" spans="1:6" ht="12.75">
      <c r="A71" t="s">
        <v>315</v>
      </c>
      <c r="C71" s="1">
        <v>25426812.84</v>
      </c>
      <c r="D71" s="1">
        <v>25426812.84</v>
      </c>
      <c r="E71" s="1">
        <v>25426812.84</v>
      </c>
      <c r="F71" s="7" t="s">
        <v>9</v>
      </c>
    </row>
    <row r="72" ht="12.75">
      <c r="F72" s="7" t="s">
        <v>9</v>
      </c>
    </row>
    <row r="73" spans="1:6" ht="13.5" thickBot="1">
      <c r="A73" s="56" t="s">
        <v>12</v>
      </c>
      <c r="B73" s="56"/>
      <c r="C73" s="46">
        <f>SUM(C70:C72)</f>
        <v>274719188.07</v>
      </c>
      <c r="D73" s="46">
        <f>SUM(D70:D72)</f>
        <v>273087683.83</v>
      </c>
      <c r="E73" s="46">
        <f>SUM(E70:E72)</f>
        <v>237774330.52999997</v>
      </c>
      <c r="F73" s="57">
        <f>SUM(E73/D73)</f>
        <v>0.8706885905481444</v>
      </c>
    </row>
    <row r="74" ht="13.5" thickTop="1"/>
  </sheetData>
  <sheetProtection password="E1E0" sheet="1" objects="1" scenarios="1"/>
  <mergeCells count="6">
    <mergeCell ref="A4:F4"/>
    <mergeCell ref="A5:F5"/>
    <mergeCell ref="A6:F6"/>
    <mergeCell ref="A1:F1"/>
    <mergeCell ref="A2:F2"/>
    <mergeCell ref="A3:F3"/>
  </mergeCells>
  <printOptions gridLines="1" horizontalCentered="1"/>
  <pageMargins left="0.75" right="0.75" top="0" bottom="0" header="0" footer="0"/>
  <pageSetup horizontalDpi="600" verticalDpi="600" orientation="portrait" scale="80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L1"/>
    </sheetView>
  </sheetViews>
  <sheetFormatPr defaultColWidth="9.140625" defaultRowHeight="12.75"/>
  <cols>
    <col min="1" max="1" width="26.140625" style="0" customWidth="1"/>
    <col min="2" max="2" width="7.00390625" style="0" customWidth="1"/>
    <col min="3" max="3" width="16.00390625" style="1" bestFit="1" customWidth="1"/>
    <col min="4" max="4" width="14.421875" style="1" bestFit="1" customWidth="1"/>
    <col min="5" max="5" width="13.421875" style="1" bestFit="1" customWidth="1"/>
    <col min="6" max="6" width="12.28125" style="1" bestFit="1" customWidth="1"/>
    <col min="7" max="7" width="14.140625" style="1" customWidth="1"/>
    <col min="8" max="8" width="12.28125" style="1" customWidth="1"/>
    <col min="9" max="9" width="12.28125" style="1" bestFit="1" customWidth="1"/>
    <col min="10" max="10" width="10.7109375" style="1" bestFit="1" customWidth="1"/>
    <col min="11" max="11" width="14.421875" style="1" bestFit="1" customWidth="1"/>
    <col min="12" max="12" width="10.28125" style="0" customWidth="1"/>
    <col min="13" max="13" width="14.421875" style="0" customWidth="1"/>
    <col min="14" max="14" width="11.28125" style="0" bestFit="1" customWidth="1"/>
  </cols>
  <sheetData>
    <row r="1" spans="1:12" s="2" customFormat="1" ht="15.75">
      <c r="A1" s="98" t="s">
        <v>292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79" customFormat="1" ht="15.75">
      <c r="A2" s="98" t="s">
        <v>293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s="79" customFormat="1" ht="15.75">
      <c r="A3" s="98" t="s">
        <v>295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79" customFormat="1" ht="15.75">
      <c r="A4" s="98" t="s">
        <v>376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s="79" customFormat="1" ht="15.75">
      <c r="A5" s="98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s="79" customFormat="1" ht="15.75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2.75">
      <c r="A7" s="44" t="s">
        <v>35</v>
      </c>
      <c r="B7" s="44" t="s">
        <v>19</v>
      </c>
      <c r="C7" s="45" t="s">
        <v>36</v>
      </c>
      <c r="D7" s="59">
        <v>100</v>
      </c>
      <c r="E7" s="59">
        <v>200</v>
      </c>
      <c r="F7" s="59">
        <v>300</v>
      </c>
      <c r="G7" s="59">
        <v>400</v>
      </c>
      <c r="H7" s="59">
        <v>500</v>
      </c>
      <c r="I7" s="59">
        <v>600</v>
      </c>
      <c r="J7" s="59">
        <v>700</v>
      </c>
      <c r="K7" s="42" t="s">
        <v>37</v>
      </c>
      <c r="L7" s="41" t="s">
        <v>38</v>
      </c>
    </row>
    <row r="8" spans="1:12" ht="12.75">
      <c r="A8" s="44"/>
      <c r="B8" s="44"/>
      <c r="C8" s="45" t="s">
        <v>39</v>
      </c>
      <c r="D8" s="42" t="s">
        <v>367</v>
      </c>
      <c r="E8" s="42" t="s">
        <v>40</v>
      </c>
      <c r="F8" s="42" t="s">
        <v>41</v>
      </c>
      <c r="G8" s="42" t="s">
        <v>42</v>
      </c>
      <c r="H8" s="42" t="s">
        <v>43</v>
      </c>
      <c r="I8" s="42" t="s">
        <v>44</v>
      </c>
      <c r="J8" s="42" t="s">
        <v>45</v>
      </c>
      <c r="K8" s="42" t="s">
        <v>46</v>
      </c>
      <c r="L8" s="41" t="s">
        <v>39</v>
      </c>
    </row>
    <row r="9" spans="4:5" ht="12.75">
      <c r="D9" s="1" t="s">
        <v>9</v>
      </c>
      <c r="E9" s="1" t="s">
        <v>9</v>
      </c>
    </row>
    <row r="10" spans="1:12" ht="12.75">
      <c r="A10" t="s">
        <v>47</v>
      </c>
      <c r="B10">
        <v>5100</v>
      </c>
      <c r="C10" s="1">
        <v>128034381.53</v>
      </c>
      <c r="D10" s="1">
        <v>67065555.23</v>
      </c>
      <c r="E10" s="1">
        <v>17056561.89</v>
      </c>
      <c r="F10" s="1">
        <v>906619.16</v>
      </c>
      <c r="G10" s="1">
        <v>1651.14</v>
      </c>
      <c r="H10" s="1">
        <v>5905117.19</v>
      </c>
      <c r="I10" s="1">
        <v>942241.3</v>
      </c>
      <c r="J10" s="1">
        <v>43119.82</v>
      </c>
      <c r="K10" s="1">
        <f>SUM(D10:J10)</f>
        <v>91920865.72999999</v>
      </c>
      <c r="L10" s="7">
        <f aca="true" t="shared" si="0" ref="L10:L33">SUM(K10/C10)</f>
        <v>0.7179389210269417</v>
      </c>
    </row>
    <row r="11" spans="1:12" ht="12.75">
      <c r="A11" t="s">
        <v>48</v>
      </c>
      <c r="B11">
        <v>5200</v>
      </c>
      <c r="C11" s="1">
        <v>26117332.91</v>
      </c>
      <c r="D11" s="1">
        <v>15688406.39</v>
      </c>
      <c r="E11" s="1">
        <v>4122890.72</v>
      </c>
      <c r="F11" s="1">
        <v>1436597.81</v>
      </c>
      <c r="G11" s="1">
        <v>5489.32</v>
      </c>
      <c r="H11" s="1">
        <v>364491.71</v>
      </c>
      <c r="I11" s="1">
        <v>43457.33</v>
      </c>
      <c r="J11" s="1">
        <v>45712.18</v>
      </c>
      <c r="K11" s="1">
        <f>SUM(D11:J11)</f>
        <v>21707045.459999997</v>
      </c>
      <c r="L11" s="7">
        <f t="shared" si="0"/>
        <v>0.8311356115420439</v>
      </c>
    </row>
    <row r="12" spans="1:12" ht="12.75">
      <c r="A12" t="s">
        <v>49</v>
      </c>
      <c r="B12">
        <v>5300</v>
      </c>
      <c r="C12" s="1">
        <v>5863166.59</v>
      </c>
      <c r="D12" s="1">
        <v>3377636.84</v>
      </c>
      <c r="E12" s="1">
        <v>823340.47</v>
      </c>
      <c r="F12" s="1">
        <v>53521.56</v>
      </c>
      <c r="G12" s="1">
        <v>0</v>
      </c>
      <c r="H12" s="1">
        <v>198468.74</v>
      </c>
      <c r="I12" s="1">
        <v>104956.31</v>
      </c>
      <c r="J12" s="1">
        <v>560</v>
      </c>
      <c r="K12" s="1">
        <f aca="true" t="shared" si="1" ref="K12:K30">SUM(D12:J12)</f>
        <v>4558483.919999999</v>
      </c>
      <c r="L12" s="7">
        <f t="shared" si="0"/>
        <v>0.7774781511026448</v>
      </c>
    </row>
    <row r="13" spans="1:12" ht="12.75">
      <c r="A13" t="s">
        <v>50</v>
      </c>
      <c r="B13">
        <v>5400</v>
      </c>
      <c r="C13" s="1">
        <v>938771.12</v>
      </c>
      <c r="D13" s="1">
        <v>223540.25</v>
      </c>
      <c r="E13" s="1">
        <v>42769.75</v>
      </c>
      <c r="F13" s="1">
        <v>68673.45</v>
      </c>
      <c r="G13" s="1">
        <v>0</v>
      </c>
      <c r="H13" s="1">
        <v>20625.58</v>
      </c>
      <c r="I13" s="1">
        <v>129400.27</v>
      </c>
      <c r="J13" s="1">
        <v>0</v>
      </c>
      <c r="K13" s="1">
        <f t="shared" si="1"/>
        <v>485009.30000000005</v>
      </c>
      <c r="L13" s="7">
        <f t="shared" si="0"/>
        <v>0.5166427573954342</v>
      </c>
    </row>
    <row r="14" spans="1:13" ht="12.75">
      <c r="A14" t="s">
        <v>279</v>
      </c>
      <c r="B14">
        <v>5500</v>
      </c>
      <c r="C14" s="1">
        <v>76939.96</v>
      </c>
      <c r="D14" s="1">
        <v>60933.77</v>
      </c>
      <c r="E14" s="1">
        <v>11054.88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1"/>
        <v>71988.65</v>
      </c>
      <c r="L14" s="7">
        <f t="shared" si="0"/>
        <v>0.9356470941757702</v>
      </c>
      <c r="M14" s="1"/>
    </row>
    <row r="15" spans="1:13" ht="12.75">
      <c r="A15" t="s">
        <v>51</v>
      </c>
      <c r="B15">
        <v>5900</v>
      </c>
      <c r="C15" s="1">
        <v>69881.05</v>
      </c>
      <c r="D15" s="1">
        <v>20536.2</v>
      </c>
      <c r="E15" s="1">
        <v>3334.5</v>
      </c>
      <c r="F15" s="1">
        <v>494.39</v>
      </c>
      <c r="G15" s="1">
        <v>0</v>
      </c>
      <c r="H15" s="1">
        <v>2767.78</v>
      </c>
      <c r="I15" s="1">
        <v>8200</v>
      </c>
      <c r="J15" s="1">
        <v>0</v>
      </c>
      <c r="K15" s="1">
        <f t="shared" si="1"/>
        <v>35332.869999999995</v>
      </c>
      <c r="L15" s="7">
        <f t="shared" si="0"/>
        <v>0.5056144691586631</v>
      </c>
      <c r="M15" s="1"/>
    </row>
    <row r="16" spans="1:12" ht="12.75">
      <c r="A16" t="s">
        <v>52</v>
      </c>
      <c r="B16">
        <v>6100</v>
      </c>
      <c r="C16" s="1">
        <v>11783725.47</v>
      </c>
      <c r="D16" s="1">
        <v>7330824.3</v>
      </c>
      <c r="E16" s="1">
        <v>1849166.71</v>
      </c>
      <c r="F16" s="1">
        <v>650042.6</v>
      </c>
      <c r="G16" s="1">
        <v>1378.34</v>
      </c>
      <c r="H16" s="1">
        <v>58290.76</v>
      </c>
      <c r="I16" s="1">
        <v>7455.13</v>
      </c>
      <c r="J16" s="1">
        <v>23661.37</v>
      </c>
      <c r="K16" s="1">
        <f t="shared" si="1"/>
        <v>9920819.209999999</v>
      </c>
      <c r="L16" s="7">
        <f t="shared" si="0"/>
        <v>0.8419085488080366</v>
      </c>
    </row>
    <row r="17" spans="1:12" ht="12.75">
      <c r="A17" t="s">
        <v>53</v>
      </c>
      <c r="B17">
        <v>6200</v>
      </c>
      <c r="C17" s="1">
        <v>5516454.5</v>
      </c>
      <c r="D17" s="1">
        <v>2945311.99</v>
      </c>
      <c r="E17" s="1">
        <v>740915.85</v>
      </c>
      <c r="F17" s="1">
        <v>21228.01</v>
      </c>
      <c r="G17" s="1">
        <v>0</v>
      </c>
      <c r="H17" s="1">
        <v>178343.51</v>
      </c>
      <c r="I17" s="1">
        <v>326536.38</v>
      </c>
      <c r="J17" s="1">
        <v>5029.98</v>
      </c>
      <c r="K17" s="1">
        <f t="shared" si="1"/>
        <v>4217365.720000001</v>
      </c>
      <c r="L17" s="7">
        <f t="shared" si="0"/>
        <v>0.7645065721107643</v>
      </c>
    </row>
    <row r="18" spans="1:12" ht="12.75">
      <c r="A18" t="s">
        <v>54</v>
      </c>
      <c r="B18">
        <v>6300</v>
      </c>
      <c r="C18" s="1">
        <v>4118217.77</v>
      </c>
      <c r="D18" s="1">
        <v>2390207.29</v>
      </c>
      <c r="E18" s="1">
        <v>561743.34</v>
      </c>
      <c r="F18" s="1">
        <v>88139.86</v>
      </c>
      <c r="G18" s="1">
        <v>0</v>
      </c>
      <c r="H18" s="1">
        <v>48670.58</v>
      </c>
      <c r="I18" s="1">
        <v>33503.43</v>
      </c>
      <c r="J18" s="1">
        <v>116.62</v>
      </c>
      <c r="K18" s="1">
        <f t="shared" si="1"/>
        <v>3122381.12</v>
      </c>
      <c r="L18" s="7">
        <f t="shared" si="0"/>
        <v>0.7581874719558602</v>
      </c>
    </row>
    <row r="19" spans="1:12" ht="12.75">
      <c r="A19" t="s">
        <v>55</v>
      </c>
      <c r="B19">
        <v>6400</v>
      </c>
      <c r="C19" s="1">
        <v>1986133.16</v>
      </c>
      <c r="D19" s="1">
        <v>434793.67</v>
      </c>
      <c r="E19" s="1">
        <v>88259.6</v>
      </c>
      <c r="F19" s="1">
        <v>698051.23</v>
      </c>
      <c r="G19" s="1">
        <v>0</v>
      </c>
      <c r="H19" s="1">
        <v>37777.14</v>
      </c>
      <c r="I19" s="1">
        <v>2696.03</v>
      </c>
      <c r="J19" s="1">
        <v>1220</v>
      </c>
      <c r="K19" s="1">
        <f t="shared" si="1"/>
        <v>1262797.67</v>
      </c>
      <c r="L19" s="7">
        <f t="shared" si="0"/>
        <v>0.6358071530309679</v>
      </c>
    </row>
    <row r="20" spans="1:12" ht="12.75">
      <c r="A20" t="s">
        <v>280</v>
      </c>
      <c r="B20">
        <v>6500</v>
      </c>
      <c r="C20" s="1">
        <v>908197.47</v>
      </c>
      <c r="D20" s="1">
        <v>404979.85</v>
      </c>
      <c r="E20" s="1">
        <v>96823.9</v>
      </c>
      <c r="F20" s="1">
        <v>190843.35</v>
      </c>
      <c r="G20" s="1">
        <v>6083.54</v>
      </c>
      <c r="H20" s="13">
        <v>629.23</v>
      </c>
      <c r="I20" s="1">
        <v>0</v>
      </c>
      <c r="J20" s="1">
        <v>102.62</v>
      </c>
      <c r="K20" s="1">
        <f>SUM(D20:J20)</f>
        <v>699462.49</v>
      </c>
      <c r="L20" s="7">
        <f>SUM(K20/C20)</f>
        <v>0.7701656447027979</v>
      </c>
    </row>
    <row r="21" spans="1:12" ht="12.75">
      <c r="A21" t="s">
        <v>56</v>
      </c>
      <c r="B21">
        <v>7100</v>
      </c>
      <c r="C21" s="1">
        <v>2243972.26</v>
      </c>
      <c r="D21" s="1">
        <v>137391.17</v>
      </c>
      <c r="E21" s="1">
        <v>59763.04</v>
      </c>
      <c r="F21" s="1">
        <v>347089.91</v>
      </c>
      <c r="G21" s="1">
        <v>0</v>
      </c>
      <c r="H21" s="1">
        <v>367</v>
      </c>
      <c r="I21" s="1">
        <v>0</v>
      </c>
      <c r="J21" s="1">
        <v>35715.42</v>
      </c>
      <c r="K21" s="1">
        <f t="shared" si="1"/>
        <v>580326.54</v>
      </c>
      <c r="L21" s="7">
        <f t="shared" si="0"/>
        <v>0.25861573707689245</v>
      </c>
    </row>
    <row r="22" spans="1:12" ht="12.75">
      <c r="A22" t="s">
        <v>57</v>
      </c>
      <c r="B22">
        <v>7200</v>
      </c>
      <c r="C22" s="1">
        <v>768760.46</v>
      </c>
      <c r="D22" s="1">
        <v>502217.97</v>
      </c>
      <c r="E22" s="1">
        <v>102134.23</v>
      </c>
      <c r="F22" s="1">
        <v>59568.54</v>
      </c>
      <c r="G22" s="1">
        <v>0</v>
      </c>
      <c r="H22" s="1">
        <v>5795.5</v>
      </c>
      <c r="I22" s="1">
        <v>7546.48</v>
      </c>
      <c r="J22" s="1">
        <v>16144</v>
      </c>
      <c r="K22" s="1">
        <f t="shared" si="1"/>
        <v>693406.72</v>
      </c>
      <c r="L22" s="7">
        <f t="shared" si="0"/>
        <v>0.9019802085034394</v>
      </c>
    </row>
    <row r="23" spans="1:12" ht="12.75">
      <c r="A23" t="s">
        <v>58</v>
      </c>
      <c r="B23">
        <v>7300</v>
      </c>
      <c r="C23" s="1">
        <v>12762766.53</v>
      </c>
      <c r="D23" s="1">
        <v>9113218.19</v>
      </c>
      <c r="E23" s="1">
        <v>2116753.77</v>
      </c>
      <c r="F23" s="1">
        <v>80410.28</v>
      </c>
      <c r="G23" s="1">
        <v>0</v>
      </c>
      <c r="H23" s="1">
        <v>36248.91</v>
      </c>
      <c r="I23" s="1">
        <v>21622.99</v>
      </c>
      <c r="J23" s="1">
        <v>1522.14</v>
      </c>
      <c r="K23" s="1">
        <f t="shared" si="1"/>
        <v>11369776.28</v>
      </c>
      <c r="L23" s="7">
        <f t="shared" si="0"/>
        <v>0.890855149099088</v>
      </c>
    </row>
    <row r="24" spans="1:12" ht="12.75">
      <c r="A24" t="s">
        <v>59</v>
      </c>
      <c r="B24">
        <v>7400</v>
      </c>
      <c r="C24" s="1">
        <v>9301300.81</v>
      </c>
      <c r="D24" s="1">
        <v>692889.87</v>
      </c>
      <c r="E24" s="1">
        <v>160915.65</v>
      </c>
      <c r="F24" s="1">
        <v>90733.95</v>
      </c>
      <c r="G24" s="1">
        <v>3264.7</v>
      </c>
      <c r="H24" s="1">
        <v>9742.34</v>
      </c>
      <c r="I24" s="1">
        <v>1120307.94</v>
      </c>
      <c r="J24" s="1">
        <v>1546.9</v>
      </c>
      <c r="K24" s="1">
        <f t="shared" si="1"/>
        <v>2079401.3499999996</v>
      </c>
      <c r="L24" s="7">
        <f t="shared" si="0"/>
        <v>0.2235602731786071</v>
      </c>
    </row>
    <row r="25" spans="1:12" ht="12.75">
      <c r="A25" t="s">
        <v>60</v>
      </c>
      <c r="B25">
        <v>7500</v>
      </c>
      <c r="C25" s="1">
        <v>651991.76</v>
      </c>
      <c r="D25" s="1">
        <v>436082.48</v>
      </c>
      <c r="E25" s="1">
        <v>106721.21</v>
      </c>
      <c r="F25" s="1">
        <v>13753.92</v>
      </c>
      <c r="G25" s="1">
        <v>0</v>
      </c>
      <c r="H25" s="1">
        <v>6079.66</v>
      </c>
      <c r="I25" s="1">
        <v>1771.75</v>
      </c>
      <c r="J25" s="1">
        <v>13689.16</v>
      </c>
      <c r="K25" s="1">
        <f t="shared" si="1"/>
        <v>578098.18</v>
      </c>
      <c r="L25" s="7">
        <f t="shared" si="0"/>
        <v>0.8866648560098368</v>
      </c>
    </row>
    <row r="26" spans="1:12" s="18" customFormat="1" ht="12.75">
      <c r="A26" s="18" t="s">
        <v>172</v>
      </c>
      <c r="B26" s="18">
        <v>7600</v>
      </c>
      <c r="C26" s="17">
        <v>60522.31</v>
      </c>
      <c r="D26" s="17">
        <v>65437.26</v>
      </c>
      <c r="E26" s="17">
        <v>4858.85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">
        <f t="shared" si="1"/>
        <v>70296.11</v>
      </c>
      <c r="L26" s="7">
        <f t="shared" si="0"/>
        <v>1.1614908617995578</v>
      </c>
    </row>
    <row r="27" spans="1:12" ht="12.75">
      <c r="A27" t="s">
        <v>61</v>
      </c>
      <c r="B27">
        <v>7700</v>
      </c>
      <c r="C27" s="1">
        <v>3445115.09</v>
      </c>
      <c r="D27" s="1">
        <v>1899168.84</v>
      </c>
      <c r="E27" s="1">
        <v>463315.39</v>
      </c>
      <c r="F27" s="1">
        <v>397319.28</v>
      </c>
      <c r="G27" s="1">
        <v>15024.25</v>
      </c>
      <c r="H27" s="13">
        <v>26470.18</v>
      </c>
      <c r="I27" s="1">
        <v>68730.04</v>
      </c>
      <c r="J27" s="1">
        <v>55380.78</v>
      </c>
      <c r="K27" s="1">
        <f t="shared" si="1"/>
        <v>2925408.76</v>
      </c>
      <c r="L27" s="7">
        <f t="shared" si="0"/>
        <v>0.8491468887328231</v>
      </c>
    </row>
    <row r="28" spans="1:12" ht="12.75">
      <c r="A28" t="s">
        <v>62</v>
      </c>
      <c r="B28">
        <v>7800</v>
      </c>
      <c r="C28" s="1">
        <v>12966244.82</v>
      </c>
      <c r="D28" s="1">
        <v>5637518.08</v>
      </c>
      <c r="E28" s="1">
        <v>1836555.09</v>
      </c>
      <c r="F28" s="1">
        <v>292247.74</v>
      </c>
      <c r="G28" s="1">
        <v>1272294.14</v>
      </c>
      <c r="H28" s="1">
        <v>394576.32</v>
      </c>
      <c r="I28" s="1">
        <v>33409.69</v>
      </c>
      <c r="J28" s="1">
        <v>68898</v>
      </c>
      <c r="K28" s="1">
        <f t="shared" si="1"/>
        <v>9535499.06</v>
      </c>
      <c r="L28" s="7">
        <f t="shared" si="0"/>
        <v>0.7354094568144981</v>
      </c>
    </row>
    <row r="29" spans="1:12" ht="12.75">
      <c r="A29" t="s">
        <v>63</v>
      </c>
      <c r="B29">
        <v>7900</v>
      </c>
      <c r="C29" s="1">
        <v>18605798.9</v>
      </c>
      <c r="D29" s="1">
        <v>5024661.54</v>
      </c>
      <c r="E29" s="1">
        <v>1519977.15</v>
      </c>
      <c r="F29" s="1">
        <v>3524039.45</v>
      </c>
      <c r="G29" s="1">
        <v>4501468.59</v>
      </c>
      <c r="H29" s="1">
        <v>410982.19</v>
      </c>
      <c r="I29" s="13">
        <v>53230.3</v>
      </c>
      <c r="J29" s="1">
        <v>33029</v>
      </c>
      <c r="K29" s="1">
        <f t="shared" si="1"/>
        <v>15067388.22</v>
      </c>
      <c r="L29" s="7">
        <f t="shared" si="0"/>
        <v>0.8098221581874672</v>
      </c>
    </row>
    <row r="30" spans="1:12" ht="12.75">
      <c r="A30" t="s">
        <v>64</v>
      </c>
      <c r="B30">
        <v>8100</v>
      </c>
      <c r="C30" s="1">
        <v>4960984.91</v>
      </c>
      <c r="D30" s="1">
        <v>2287399.67</v>
      </c>
      <c r="E30" s="1">
        <v>604652.26</v>
      </c>
      <c r="F30" s="1">
        <v>590767.86</v>
      </c>
      <c r="G30" s="1">
        <v>98379.82</v>
      </c>
      <c r="H30" s="1">
        <v>625076.57</v>
      </c>
      <c r="I30" s="1">
        <v>163343.3</v>
      </c>
      <c r="J30" s="1">
        <v>9353.19</v>
      </c>
      <c r="K30" s="1">
        <f t="shared" si="1"/>
        <v>4378972.67</v>
      </c>
      <c r="L30" s="7">
        <f t="shared" si="0"/>
        <v>0.8826821184586107</v>
      </c>
    </row>
    <row r="31" spans="1:12" ht="12.75">
      <c r="A31" t="s">
        <v>281</v>
      </c>
      <c r="B31">
        <v>8200</v>
      </c>
      <c r="C31" s="1">
        <v>2035293.46</v>
      </c>
      <c r="D31" s="20">
        <v>676153.87</v>
      </c>
      <c r="E31" s="20">
        <v>161213.12</v>
      </c>
      <c r="F31" s="20">
        <v>418954.08</v>
      </c>
      <c r="G31" s="20">
        <v>5235.51</v>
      </c>
      <c r="H31" s="20">
        <v>21702.04</v>
      </c>
      <c r="I31" s="20">
        <v>267161.98</v>
      </c>
      <c r="J31" s="20">
        <v>10068.57</v>
      </c>
      <c r="K31" s="20">
        <f>SUM(D31:J31)</f>
        <v>1560489.1700000002</v>
      </c>
      <c r="L31" s="7">
        <f>SUM(K31/C31)</f>
        <v>0.7667145798228037</v>
      </c>
    </row>
    <row r="32" spans="1:12" ht="12.75">
      <c r="A32" t="s">
        <v>65</v>
      </c>
      <c r="B32">
        <v>9100</v>
      </c>
      <c r="C32" s="1">
        <v>538162.5</v>
      </c>
      <c r="D32" s="1">
        <v>219460.65</v>
      </c>
      <c r="E32" s="1">
        <v>64991.67</v>
      </c>
      <c r="F32" s="1">
        <v>11384.94</v>
      </c>
      <c r="G32" s="1">
        <v>0</v>
      </c>
      <c r="H32" s="1">
        <v>46520.81</v>
      </c>
      <c r="I32" s="1">
        <v>29225.04</v>
      </c>
      <c r="J32" s="1">
        <v>33864.12</v>
      </c>
      <c r="K32" s="1">
        <f>SUM(D32:J32)</f>
        <v>405447.23</v>
      </c>
      <c r="L32" s="7">
        <f t="shared" si="0"/>
        <v>0.7533918286762827</v>
      </c>
    </row>
    <row r="33" spans="1:12" ht="12.75">
      <c r="A33" t="s">
        <v>374</v>
      </c>
      <c r="B33">
        <v>9700</v>
      </c>
      <c r="C33" s="1">
        <v>37392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37392</v>
      </c>
      <c r="L33" s="7">
        <f t="shared" si="0"/>
        <v>1</v>
      </c>
    </row>
    <row r="34" spans="4:11" ht="12.75">
      <c r="D34" s="1" t="s">
        <v>9</v>
      </c>
      <c r="H34" s="1" t="s">
        <v>9</v>
      </c>
      <c r="K34" s="1" t="s">
        <v>9</v>
      </c>
    </row>
    <row r="35" spans="1:12" ht="13.5" thickBot="1">
      <c r="A35" s="56" t="s">
        <v>34</v>
      </c>
      <c r="B35" s="56"/>
      <c r="C35" s="46">
        <f aca="true" t="shared" si="2" ref="C35:K35">SUM(C10:C34)</f>
        <v>253791507.34000003</v>
      </c>
      <c r="D35" s="46">
        <f t="shared" si="2"/>
        <v>126634325.37000003</v>
      </c>
      <c r="E35" s="46">
        <f t="shared" si="2"/>
        <v>32598713.040000003</v>
      </c>
      <c r="F35" s="46">
        <f t="shared" si="2"/>
        <v>9940481.370000001</v>
      </c>
      <c r="G35" s="46">
        <f t="shared" si="2"/>
        <v>5910269.35</v>
      </c>
      <c r="H35" s="46">
        <f t="shared" si="2"/>
        <v>8398743.740000002</v>
      </c>
      <c r="I35" s="46">
        <f t="shared" si="2"/>
        <v>3364795.6899999995</v>
      </c>
      <c r="J35" s="46">
        <f t="shared" si="2"/>
        <v>398733.87</v>
      </c>
      <c r="K35" s="46">
        <f t="shared" si="2"/>
        <v>187283454.42999995</v>
      </c>
      <c r="L35" s="57">
        <f>SUM(K35/C35)</f>
        <v>0.7379421651769442</v>
      </c>
    </row>
    <row r="36" ht="13.5" thickTop="1"/>
    <row r="37" spans="1:11" ht="12.75">
      <c r="A37" t="s">
        <v>241</v>
      </c>
      <c r="B37">
        <v>2710</v>
      </c>
      <c r="C37" s="1">
        <v>0</v>
      </c>
      <c r="D37" s="1" t="s">
        <v>9</v>
      </c>
      <c r="K37" s="1">
        <f>SUM(C37)</f>
        <v>0</v>
      </c>
    </row>
    <row r="38" spans="1:11" ht="12.75">
      <c r="A38" t="s">
        <v>242</v>
      </c>
      <c r="B38">
        <v>2711</v>
      </c>
      <c r="C38" s="1">
        <v>0</v>
      </c>
      <c r="K38" s="1">
        <f>SUM(C38)</f>
        <v>0</v>
      </c>
    </row>
    <row r="39" spans="1:11" ht="12.75">
      <c r="A39" t="s">
        <v>66</v>
      </c>
      <c r="B39">
        <v>2730</v>
      </c>
      <c r="C39" s="1">
        <v>1613388.64</v>
      </c>
      <c r="D39" s="1" t="s">
        <v>9</v>
      </c>
      <c r="K39" s="1">
        <f>SUM(C39)</f>
        <v>1613388.64</v>
      </c>
    </row>
    <row r="40" spans="1:11" ht="12.75">
      <c r="A40" t="s">
        <v>222</v>
      </c>
      <c r="B40">
        <v>2765</v>
      </c>
      <c r="C40" s="1">
        <v>0</v>
      </c>
      <c r="K40" s="1">
        <f>SUM(C40)</f>
        <v>0</v>
      </c>
    </row>
    <row r="41" spans="1:11" ht="12.75">
      <c r="A41" t="s">
        <v>177</v>
      </c>
      <c r="B41">
        <v>2767</v>
      </c>
      <c r="C41" s="1">
        <v>0</v>
      </c>
      <c r="K41" s="1">
        <v>0</v>
      </c>
    </row>
    <row r="42" spans="1:11" ht="12.75">
      <c r="A42" t="s">
        <v>223</v>
      </c>
      <c r="B42">
        <v>2769</v>
      </c>
      <c r="C42" s="1">
        <v>17682787.85</v>
      </c>
      <c r="D42" s="1" t="s">
        <v>9</v>
      </c>
      <c r="K42" s="1">
        <f>K45-K35-K39</f>
        <v>48877487.46000005</v>
      </c>
    </row>
    <row r="43" spans="3:11" ht="12.75">
      <c r="C43" s="13"/>
      <c r="K43" s="1" t="s">
        <v>9</v>
      </c>
    </row>
    <row r="45" spans="1:12" ht="13.5" thickBot="1">
      <c r="A45" s="56" t="s">
        <v>12</v>
      </c>
      <c r="B45" s="56"/>
      <c r="C45" s="46">
        <f>SUM(C35:C44)</f>
        <v>273087683.83000004</v>
      </c>
      <c r="D45" s="46">
        <f aca="true" t="shared" si="3" ref="D45:J45">SUM(D35:D44)</f>
        <v>126634325.37000003</v>
      </c>
      <c r="E45" s="46">
        <f t="shared" si="3"/>
        <v>32598713.040000003</v>
      </c>
      <c r="F45" s="46">
        <f t="shared" si="3"/>
        <v>9940481.370000001</v>
      </c>
      <c r="G45" s="46">
        <f t="shared" si="3"/>
        <v>5910269.35</v>
      </c>
      <c r="H45" s="46">
        <f t="shared" si="3"/>
        <v>8398743.740000002</v>
      </c>
      <c r="I45" s="46">
        <f t="shared" si="3"/>
        <v>3364795.6899999995</v>
      </c>
      <c r="J45" s="46">
        <f t="shared" si="3"/>
        <v>398733.87</v>
      </c>
      <c r="K45" s="46">
        <v>237774330.53</v>
      </c>
      <c r="L45" s="57">
        <f>SUM(K45/C45)</f>
        <v>0.8706885905481443</v>
      </c>
    </row>
    <row r="46" ht="13.5" thickTop="1">
      <c r="K46" s="1" t="s">
        <v>9</v>
      </c>
    </row>
    <row r="48" ht="12.75">
      <c r="N48" s="1"/>
    </row>
  </sheetData>
  <sheetProtection password="E1E0" sheet="1" objects="1" scenarios="1"/>
  <mergeCells count="6">
    <mergeCell ref="A5:L5"/>
    <mergeCell ref="A6:L6"/>
    <mergeCell ref="A1:L1"/>
    <mergeCell ref="A2:L2"/>
    <mergeCell ref="A3:L3"/>
    <mergeCell ref="A4:L4"/>
  </mergeCells>
  <printOptions gridLines="1"/>
  <pageMargins left="0" right="0" top="0.75" bottom="0" header="0" footer="0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:E1"/>
    </sheetView>
  </sheetViews>
  <sheetFormatPr defaultColWidth="9.140625" defaultRowHeight="12.75"/>
  <cols>
    <col min="1" max="1" width="35.421875" style="0" customWidth="1"/>
    <col min="2" max="2" width="5.8515625" style="0" bestFit="1" customWidth="1"/>
    <col min="3" max="3" width="21.8515625" style="1" customWidth="1"/>
    <col min="4" max="4" width="20.421875" style="1" customWidth="1"/>
    <col min="5" max="5" width="10.57421875" style="7" customWidth="1"/>
  </cols>
  <sheetData>
    <row r="1" spans="1:5" ht="15.75">
      <c r="A1" s="98" t="s">
        <v>292</v>
      </c>
      <c r="B1" s="98"/>
      <c r="C1" s="98"/>
      <c r="D1" s="98"/>
      <c r="E1" s="98"/>
    </row>
    <row r="2" spans="1:5" ht="15.75">
      <c r="A2" s="98" t="s">
        <v>296</v>
      </c>
      <c r="B2" s="98"/>
      <c r="C2" s="98"/>
      <c r="D2" s="98"/>
      <c r="E2" s="98"/>
    </row>
    <row r="3" spans="1:5" ht="15.75">
      <c r="A3" s="98" t="s">
        <v>297</v>
      </c>
      <c r="B3" s="98"/>
      <c r="C3" s="98"/>
      <c r="D3" s="98"/>
      <c r="E3" s="98"/>
    </row>
    <row r="4" spans="1:5" ht="15.75">
      <c r="A4" s="98" t="s">
        <v>376</v>
      </c>
      <c r="B4" s="98"/>
      <c r="C4" s="98"/>
      <c r="D4" s="98"/>
      <c r="E4" s="98"/>
    </row>
    <row r="5" spans="1:5" ht="12.75">
      <c r="A5" s="104"/>
      <c r="B5" s="104"/>
      <c r="C5" s="104"/>
      <c r="D5" s="104"/>
      <c r="E5" s="104"/>
    </row>
    <row r="6" spans="1:5" ht="12.75">
      <c r="A6" s="105"/>
      <c r="B6" s="105"/>
      <c r="C6" s="105"/>
      <c r="D6" s="105"/>
      <c r="E6" s="105"/>
    </row>
    <row r="7" spans="1:5" ht="12.75">
      <c r="A7" s="44" t="s">
        <v>67</v>
      </c>
      <c r="B7" s="44"/>
      <c r="C7" s="42" t="s">
        <v>16</v>
      </c>
      <c r="D7" s="42" t="s">
        <v>68</v>
      </c>
      <c r="E7" s="60" t="s">
        <v>69</v>
      </c>
    </row>
    <row r="8" spans="1:5" ht="12.75">
      <c r="A8" s="44"/>
      <c r="B8" s="44"/>
      <c r="C8" s="42" t="s">
        <v>70</v>
      </c>
      <c r="D8" s="42"/>
      <c r="E8" s="60"/>
    </row>
    <row r="10" ht="12.75">
      <c r="A10" s="44" t="s">
        <v>71</v>
      </c>
    </row>
    <row r="11" spans="1:5" ht="12.75">
      <c r="A11" t="s">
        <v>193</v>
      </c>
      <c r="B11">
        <v>3322</v>
      </c>
      <c r="C11" s="1">
        <v>995000</v>
      </c>
      <c r="D11" s="1">
        <v>0</v>
      </c>
      <c r="E11" s="22">
        <f>SUM(D11/C11)</f>
        <v>0</v>
      </c>
    </row>
    <row r="12" spans="1:5" ht="12.75">
      <c r="A12" t="s">
        <v>194</v>
      </c>
      <c r="B12">
        <v>3326</v>
      </c>
      <c r="C12" s="13">
        <v>15000</v>
      </c>
      <c r="D12" s="1">
        <v>0</v>
      </c>
      <c r="E12" s="22">
        <f>SUM(D12/C12)</f>
        <v>0</v>
      </c>
    </row>
    <row r="13" spans="1:5" ht="13.5" thickBot="1">
      <c r="A13" t="s">
        <v>148</v>
      </c>
      <c r="B13">
        <v>3341</v>
      </c>
      <c r="C13" s="49">
        <v>223250</v>
      </c>
      <c r="D13" s="49">
        <v>223250</v>
      </c>
      <c r="E13" s="50">
        <f>SUM(D13/C13)</f>
        <v>1</v>
      </c>
    </row>
    <row r="14" spans="1:5" ht="12.75">
      <c r="A14" s="44" t="s">
        <v>29</v>
      </c>
      <c r="B14" s="44"/>
      <c r="C14" s="45">
        <f>SUM(C11:C13)</f>
        <v>1233250</v>
      </c>
      <c r="D14" s="45">
        <f>SUM(D11:D13)</f>
        <v>223250</v>
      </c>
      <c r="E14" s="61">
        <f>SUM(D14/C14)</f>
        <v>0.1810257449827691</v>
      </c>
    </row>
    <row r="15" spans="1:5" ht="12.75">
      <c r="A15" s="44"/>
      <c r="B15" s="44"/>
      <c r="C15" s="45"/>
      <c r="D15" s="45"/>
      <c r="E15" s="61"/>
    </row>
    <row r="16" spans="1:5" ht="12.75">
      <c r="A16" s="44" t="s">
        <v>72</v>
      </c>
      <c r="E16" s="22"/>
    </row>
    <row r="17" spans="1:5" ht="12.75">
      <c r="A17" t="s">
        <v>149</v>
      </c>
      <c r="B17">
        <v>3430</v>
      </c>
      <c r="C17" s="10">
        <v>15000</v>
      </c>
      <c r="D17" s="10">
        <v>20802.93</v>
      </c>
      <c r="E17" s="25">
        <f>SUM(D17/C17)</f>
        <v>1.386862</v>
      </c>
    </row>
    <row r="18" spans="1:5" ht="12.75">
      <c r="A18" s="44" t="s">
        <v>33</v>
      </c>
      <c r="B18" s="44"/>
      <c r="C18" s="45">
        <f>SUM(C17)</f>
        <v>15000</v>
      </c>
      <c r="D18" s="45">
        <f>SUM(D17)</f>
        <v>20802.93</v>
      </c>
      <c r="E18" s="61">
        <f>SUM(D18/C18)</f>
        <v>1.386862</v>
      </c>
    </row>
    <row r="19" ht="12.75" customHeight="1">
      <c r="E19" s="22"/>
    </row>
    <row r="20" spans="1:5" ht="12.75">
      <c r="A20" s="44" t="s">
        <v>73</v>
      </c>
      <c r="E20" s="22"/>
    </row>
    <row r="21" spans="1:5" ht="12.75">
      <c r="A21" t="s">
        <v>150</v>
      </c>
      <c r="B21">
        <v>3630</v>
      </c>
      <c r="C21" s="10">
        <v>4690471.44</v>
      </c>
      <c r="D21" s="10">
        <v>1331168.59</v>
      </c>
      <c r="E21" s="25">
        <f>SUM(D21/C21)</f>
        <v>0.28380272794071204</v>
      </c>
    </row>
    <row r="22" spans="3:5" ht="12.75">
      <c r="C22" s="12" t="s">
        <v>9</v>
      </c>
      <c r="D22" s="12"/>
      <c r="E22" s="26"/>
    </row>
    <row r="23" spans="1:5" ht="12.75">
      <c r="A23" s="44" t="s">
        <v>173</v>
      </c>
      <c r="B23" s="44"/>
      <c r="C23" s="45">
        <f>SUM(C21:C22)</f>
        <v>4690471.44</v>
      </c>
      <c r="D23" s="45">
        <f>SUM(D21:D22)</f>
        <v>1331168.59</v>
      </c>
      <c r="E23" s="61">
        <f>SUM(D23/C23)</f>
        <v>0.28380272794071204</v>
      </c>
    </row>
    <row r="24" ht="12.75">
      <c r="E24" s="22"/>
    </row>
    <row r="25" spans="1:5" ht="12.75">
      <c r="A25" t="s">
        <v>74</v>
      </c>
      <c r="C25" s="45">
        <f>SUM(C14+C18+C23)</f>
        <v>5938721.44</v>
      </c>
      <c r="D25" s="45">
        <f>SUM(D14+D18+D23)</f>
        <v>1575221.52</v>
      </c>
      <c r="E25" s="22">
        <f>SUM(D25/C25)</f>
        <v>0.26524590114467467</v>
      </c>
    </row>
    <row r="26" spans="1:5" ht="12.75">
      <c r="A26" t="s">
        <v>316</v>
      </c>
      <c r="C26" s="10">
        <v>625391.76</v>
      </c>
      <c r="D26" s="10">
        <v>625391.76</v>
      </c>
      <c r="E26" s="25"/>
    </row>
    <row r="27" spans="1:5" ht="13.5" thickBot="1">
      <c r="A27" s="44" t="s">
        <v>3</v>
      </c>
      <c r="B27" s="44"/>
      <c r="C27" s="46">
        <f>SUM(C25:C26)</f>
        <v>6564113.2</v>
      </c>
      <c r="D27" s="46">
        <f>SUM(D25:D26)</f>
        <v>2200613.2800000003</v>
      </c>
      <c r="E27" s="62">
        <f>SUM(D27/C27)</f>
        <v>0.3352491361666341</v>
      </c>
    </row>
    <row r="28" ht="13.5" thickTop="1"/>
    <row r="31" spans="1:5" ht="12.75">
      <c r="A31" s="44" t="s">
        <v>75</v>
      </c>
      <c r="B31" s="44"/>
      <c r="C31" s="45" t="s">
        <v>76</v>
      </c>
      <c r="D31" s="45" t="s">
        <v>75</v>
      </c>
      <c r="E31" s="60" t="s">
        <v>77</v>
      </c>
    </row>
    <row r="33" spans="1:3" ht="12.75">
      <c r="A33" t="s">
        <v>78</v>
      </c>
      <c r="C33" s="1" t="s">
        <v>9</v>
      </c>
    </row>
    <row r="34" ht="12.75">
      <c r="A34" t="s">
        <v>79</v>
      </c>
    </row>
    <row r="35" spans="1:5" ht="12.75">
      <c r="A35" t="s">
        <v>80</v>
      </c>
      <c r="C35" s="1">
        <v>2690000</v>
      </c>
      <c r="D35" s="1">
        <v>90000</v>
      </c>
      <c r="E35" s="22">
        <f aca="true" t="shared" si="0" ref="E35:E41">SUM(D35/C35)</f>
        <v>0.03345724907063197</v>
      </c>
    </row>
    <row r="36" spans="1:5" ht="12.75">
      <c r="A36" t="s">
        <v>81</v>
      </c>
      <c r="C36" s="1">
        <v>3173605.5</v>
      </c>
      <c r="D36" s="1">
        <v>1440508.14</v>
      </c>
      <c r="E36" s="22">
        <f t="shared" si="0"/>
        <v>0.4539027109702198</v>
      </c>
    </row>
    <row r="37" spans="1:5" ht="12.75">
      <c r="A37" t="s">
        <v>82</v>
      </c>
      <c r="C37" s="10">
        <v>16600</v>
      </c>
      <c r="D37" s="10">
        <v>15354.38</v>
      </c>
      <c r="E37" s="25">
        <f t="shared" si="0"/>
        <v>0.9249626506024096</v>
      </c>
    </row>
    <row r="38" spans="3:5" ht="12.75">
      <c r="C38" s="1" t="s">
        <v>9</v>
      </c>
      <c r="E38" s="22"/>
    </row>
    <row r="39" spans="1:5" ht="12.75">
      <c r="A39" t="s">
        <v>83</v>
      </c>
      <c r="C39" s="1">
        <f>SUM(C35:C37)</f>
        <v>5880205.5</v>
      </c>
      <c r="D39" s="1">
        <f>SUM(D35:D37)</f>
        <v>1545862.5199999998</v>
      </c>
      <c r="E39" s="22">
        <f t="shared" si="0"/>
        <v>0.262892601287489</v>
      </c>
    </row>
    <row r="40" spans="1:5" ht="12.75">
      <c r="A40" t="s">
        <v>84</v>
      </c>
      <c r="C40" s="10">
        <v>683907.7</v>
      </c>
      <c r="D40" s="10">
        <f>D27-D39</f>
        <v>654750.7600000005</v>
      </c>
      <c r="E40" s="25" t="s">
        <v>9</v>
      </c>
    </row>
    <row r="41" spans="1:5" ht="13.5" thickBot="1">
      <c r="A41" s="44" t="s">
        <v>3</v>
      </c>
      <c r="B41" s="44"/>
      <c r="C41" s="46">
        <f>SUM(C39:C40)</f>
        <v>6564113.2</v>
      </c>
      <c r="D41" s="46">
        <f>SUM(D39:D40)</f>
        <v>2200613.2800000003</v>
      </c>
      <c r="E41" s="62">
        <f t="shared" si="0"/>
        <v>0.3352491361666341</v>
      </c>
    </row>
    <row r="42" ht="13.5" thickTop="1">
      <c r="E42" s="22"/>
    </row>
  </sheetData>
  <sheetProtection password="E1E0"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5" right="0.5" top="1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:E1"/>
    </sheetView>
  </sheetViews>
  <sheetFormatPr defaultColWidth="9.140625" defaultRowHeight="12.75"/>
  <cols>
    <col min="1" max="1" width="43.28125" style="0" bestFit="1" customWidth="1"/>
    <col min="2" max="2" width="8.00390625" style="0" bestFit="1" customWidth="1"/>
    <col min="3" max="3" width="20.7109375" style="0" bestFit="1" customWidth="1"/>
    <col min="4" max="4" width="16.140625" style="0" bestFit="1" customWidth="1"/>
    <col min="5" max="5" width="10.57421875" style="18" customWidth="1"/>
  </cols>
  <sheetData>
    <row r="1" spans="1:5" ht="15.75">
      <c r="A1" s="98" t="s">
        <v>292</v>
      </c>
      <c r="B1" s="98"/>
      <c r="C1" s="98"/>
      <c r="D1" s="98"/>
      <c r="E1" s="98"/>
    </row>
    <row r="2" spans="1:5" ht="15.75">
      <c r="A2" s="98" t="s">
        <v>298</v>
      </c>
      <c r="B2" s="98"/>
      <c r="C2" s="98"/>
      <c r="D2" s="98"/>
      <c r="E2" s="98"/>
    </row>
    <row r="3" spans="1:5" ht="15.75">
      <c r="A3" s="98" t="s">
        <v>299</v>
      </c>
      <c r="B3" s="98"/>
      <c r="C3" s="98"/>
      <c r="D3" s="98"/>
      <c r="E3" s="98"/>
    </row>
    <row r="4" spans="1:5" ht="15.75">
      <c r="A4" s="98" t="s">
        <v>376</v>
      </c>
      <c r="B4" s="98"/>
      <c r="C4" s="98"/>
      <c r="D4" s="98"/>
      <c r="E4" s="98"/>
    </row>
    <row r="5" spans="1:5" ht="15.75">
      <c r="A5" s="103"/>
      <c r="B5" s="103"/>
      <c r="C5" s="103"/>
      <c r="D5" s="103"/>
      <c r="E5" s="103"/>
    </row>
    <row r="6" spans="1:5" ht="12.75">
      <c r="A6" s="105"/>
      <c r="B6" s="105"/>
      <c r="C6" s="105"/>
      <c r="D6" s="105"/>
      <c r="E6" s="105"/>
    </row>
    <row r="7" spans="1:5" ht="12.75">
      <c r="A7" s="44" t="s">
        <v>85</v>
      </c>
      <c r="B7" s="44"/>
      <c r="C7" s="42" t="s">
        <v>16</v>
      </c>
      <c r="D7" s="42" t="s">
        <v>68</v>
      </c>
      <c r="E7" s="61" t="s">
        <v>69</v>
      </c>
    </row>
    <row r="8" spans="1:5" ht="12.75">
      <c r="A8" s="44"/>
      <c r="B8" s="44"/>
      <c r="C8" s="42" t="s">
        <v>70</v>
      </c>
      <c r="D8" s="45"/>
      <c r="E8" s="61"/>
    </row>
    <row r="9" spans="1:5" ht="12.75">
      <c r="A9" s="44" t="s">
        <v>71</v>
      </c>
      <c r="C9" s="1"/>
      <c r="D9" s="1"/>
      <c r="E9" s="22"/>
    </row>
    <row r="10" spans="1:5" ht="12.75">
      <c r="A10" t="s">
        <v>151</v>
      </c>
      <c r="B10">
        <v>3321</v>
      </c>
      <c r="C10" s="12">
        <v>300000</v>
      </c>
      <c r="D10" s="12">
        <v>1228.29</v>
      </c>
      <c r="E10" s="26">
        <f aca="true" t="shared" si="0" ref="E10:E15">SUM(D10/C10)</f>
        <v>0.0040942999999999995</v>
      </c>
    </row>
    <row r="11" spans="1:5" ht="12.75">
      <c r="A11" t="s">
        <v>250</v>
      </c>
      <c r="B11">
        <v>3325</v>
      </c>
      <c r="C11" s="12">
        <v>16000</v>
      </c>
      <c r="D11" s="12">
        <v>0</v>
      </c>
      <c r="E11" s="26">
        <f t="shared" si="0"/>
        <v>0</v>
      </c>
    </row>
    <row r="12" spans="1:5" ht="12.75">
      <c r="A12" t="s">
        <v>152</v>
      </c>
      <c r="B12">
        <v>3391</v>
      </c>
      <c r="C12" s="1">
        <v>11110811</v>
      </c>
      <c r="D12" s="1">
        <v>11110811</v>
      </c>
      <c r="E12" s="26">
        <f t="shared" si="0"/>
        <v>1</v>
      </c>
    </row>
    <row r="13" spans="1:5" ht="12.75">
      <c r="A13" t="s">
        <v>224</v>
      </c>
      <c r="B13">
        <v>3396</v>
      </c>
      <c r="C13" s="1">
        <v>39715499</v>
      </c>
      <c r="D13" s="1">
        <v>39715499</v>
      </c>
      <c r="E13" s="26">
        <f t="shared" si="0"/>
        <v>1</v>
      </c>
    </row>
    <row r="14" spans="1:5" ht="12.75">
      <c r="A14" t="s">
        <v>182</v>
      </c>
      <c r="B14">
        <v>3398</v>
      </c>
      <c r="C14" s="51">
        <v>58000</v>
      </c>
      <c r="D14" s="12">
        <v>72651.26</v>
      </c>
      <c r="E14" s="26">
        <f t="shared" si="0"/>
        <v>1.2526079310344826</v>
      </c>
    </row>
    <row r="15" spans="1:5" ht="12.75">
      <c r="A15" t="s">
        <v>277</v>
      </c>
      <c r="B15">
        <v>3399</v>
      </c>
      <c r="C15" s="10">
        <v>3184671</v>
      </c>
      <c r="D15" s="10">
        <v>3184671</v>
      </c>
      <c r="E15" s="25">
        <f t="shared" si="0"/>
        <v>1</v>
      </c>
    </row>
    <row r="17" spans="1:5" ht="12.75">
      <c r="A17" s="44" t="s">
        <v>29</v>
      </c>
      <c r="B17" s="44"/>
      <c r="C17" s="45">
        <f>SUM(C10:C15)</f>
        <v>54384981</v>
      </c>
      <c r="D17" s="45">
        <f>SUM(D10:D15)</f>
        <v>54084860.55</v>
      </c>
      <c r="E17" s="61">
        <f>SUM(D17/C17)</f>
        <v>0.9944815564061702</v>
      </c>
    </row>
    <row r="18" spans="3:5" ht="12.75">
      <c r="C18" s="1"/>
      <c r="D18" s="1"/>
      <c r="E18" s="22"/>
    </row>
    <row r="19" spans="1:5" ht="12.75">
      <c r="A19" s="44" t="s">
        <v>72</v>
      </c>
      <c r="C19" s="1"/>
      <c r="D19" s="1"/>
      <c r="E19" s="22"/>
    </row>
    <row r="20" spans="1:5" ht="12.75">
      <c r="A20" t="s">
        <v>157</v>
      </c>
      <c r="B20">
        <v>3413</v>
      </c>
      <c r="C20" s="1">
        <v>17333473</v>
      </c>
      <c r="D20" s="1">
        <v>16979075.07</v>
      </c>
      <c r="E20" s="22">
        <f>SUM(D20/C20)</f>
        <v>0.97955413032345</v>
      </c>
    </row>
    <row r="21" spans="1:5" ht="12.75">
      <c r="A21" t="s">
        <v>135</v>
      </c>
      <c r="B21">
        <v>3418</v>
      </c>
      <c r="C21" s="12">
        <v>1800000</v>
      </c>
      <c r="D21" s="12">
        <v>1450384.03</v>
      </c>
      <c r="E21" s="22">
        <f aca="true" t="shared" si="1" ref="E21:E28">SUM(D21/C21)</f>
        <v>0.8057689055555556</v>
      </c>
    </row>
    <row r="22" spans="1:5" ht="12.75">
      <c r="A22" t="s">
        <v>183</v>
      </c>
      <c r="B22">
        <v>3421</v>
      </c>
      <c r="C22" s="12">
        <v>0</v>
      </c>
      <c r="D22" s="12">
        <v>44461.91</v>
      </c>
      <c r="E22" s="92" t="s">
        <v>314</v>
      </c>
    </row>
    <row r="23" spans="1:5" ht="12.75">
      <c r="A23" t="s">
        <v>149</v>
      </c>
      <c r="B23">
        <v>3430</v>
      </c>
      <c r="C23" s="12">
        <v>998798.48</v>
      </c>
      <c r="D23" s="12">
        <v>1028651.08</v>
      </c>
      <c r="E23" s="22">
        <f t="shared" si="1"/>
        <v>1.0298885116445111</v>
      </c>
    </row>
    <row r="24" spans="1:5" ht="12.75">
      <c r="A24" t="s">
        <v>253</v>
      </c>
      <c r="B24">
        <v>3490</v>
      </c>
      <c r="C24" s="12">
        <v>211300</v>
      </c>
      <c r="D24" s="12">
        <v>211300</v>
      </c>
      <c r="E24" s="92">
        <v>1</v>
      </c>
    </row>
    <row r="25" spans="1:7" ht="12.75">
      <c r="A25" t="s">
        <v>225</v>
      </c>
      <c r="B25">
        <v>3496</v>
      </c>
      <c r="C25" s="12">
        <v>10000000</v>
      </c>
      <c r="D25" s="12">
        <v>7107787.7</v>
      </c>
      <c r="E25" s="22">
        <f t="shared" si="1"/>
        <v>0.71077877</v>
      </c>
      <c r="G25" t="s">
        <v>359</v>
      </c>
    </row>
    <row r="26" spans="1:5" ht="13.5" thickBot="1">
      <c r="A26" t="s">
        <v>358</v>
      </c>
      <c r="B26">
        <v>3497</v>
      </c>
      <c r="C26" s="49">
        <v>0</v>
      </c>
      <c r="D26" s="49">
        <v>82.9</v>
      </c>
      <c r="E26" s="92" t="s">
        <v>314</v>
      </c>
    </row>
    <row r="27" spans="3:5" ht="12.75">
      <c r="C27" s="12"/>
      <c r="D27" s="12"/>
      <c r="E27" s="26"/>
    </row>
    <row r="28" spans="1:5" ht="12.75">
      <c r="A28" s="44" t="s">
        <v>33</v>
      </c>
      <c r="B28" s="44"/>
      <c r="C28" s="45">
        <f>SUM(C20:C26)</f>
        <v>30343571.48</v>
      </c>
      <c r="D28" s="45">
        <f>SUM(D20:D26)</f>
        <v>26821742.689999998</v>
      </c>
      <c r="E28" s="61">
        <f t="shared" si="1"/>
        <v>0.8839349286117719</v>
      </c>
    </row>
    <row r="29" spans="1:5" ht="12.75">
      <c r="A29" s="44"/>
      <c r="B29" s="44"/>
      <c r="C29" s="45"/>
      <c r="D29" s="45"/>
      <c r="E29" s="61"/>
    </row>
    <row r="30" spans="1:5" ht="12.75">
      <c r="A30" t="s">
        <v>375</v>
      </c>
      <c r="B30">
        <v>3610</v>
      </c>
      <c r="C30" s="1">
        <v>37392</v>
      </c>
      <c r="D30" s="1">
        <v>37392</v>
      </c>
      <c r="E30" s="22">
        <v>1</v>
      </c>
    </row>
    <row r="31" spans="1:5" ht="12.75">
      <c r="A31" t="s">
        <v>377</v>
      </c>
      <c r="B31">
        <v>3630</v>
      </c>
      <c r="C31" s="1">
        <v>14352.41</v>
      </c>
      <c r="D31" s="1">
        <v>14352.41</v>
      </c>
      <c r="E31" s="22">
        <v>1</v>
      </c>
    </row>
    <row r="32" spans="1:5" ht="12.75">
      <c r="A32" t="s">
        <v>226</v>
      </c>
      <c r="C32" s="1"/>
      <c r="D32" s="1"/>
      <c r="E32" s="22"/>
    </row>
    <row r="33" spans="1:5" ht="12.75">
      <c r="A33" t="s">
        <v>227</v>
      </c>
      <c r="B33">
        <v>3711</v>
      </c>
      <c r="C33" s="12">
        <v>0</v>
      </c>
      <c r="D33" s="12">
        <v>0</v>
      </c>
      <c r="E33" s="26">
        <v>0</v>
      </c>
    </row>
    <row r="34" spans="1:5" ht="12.75">
      <c r="A34" t="s">
        <v>278</v>
      </c>
      <c r="B34">
        <v>3750</v>
      </c>
      <c r="C34" s="1">
        <v>0</v>
      </c>
      <c r="D34" s="1">
        <v>0</v>
      </c>
      <c r="E34" s="22">
        <v>1</v>
      </c>
    </row>
    <row r="35" spans="1:5" ht="12.75">
      <c r="A35" s="44" t="s">
        <v>74</v>
      </c>
      <c r="B35" s="44"/>
      <c r="C35" s="45">
        <f>SUM(C17+C28+C30+C31+C33+C34)</f>
        <v>84780296.89</v>
      </c>
      <c r="D35" s="45">
        <f>SUM(D17+D28+D30+D31+D33+D34)</f>
        <v>80958347.64999999</v>
      </c>
      <c r="E35" s="61">
        <f>SUM(D35/C35)</f>
        <v>0.9549193694737955</v>
      </c>
    </row>
    <row r="36" spans="3:5" ht="12.75">
      <c r="C36" s="1"/>
      <c r="D36" s="1"/>
      <c r="E36" s="22"/>
    </row>
    <row r="37" spans="1:5" ht="12.75">
      <c r="A37" t="s">
        <v>360</v>
      </c>
      <c r="C37" s="10">
        <v>20801610.43</v>
      </c>
      <c r="D37" s="10">
        <v>20801610.43</v>
      </c>
      <c r="E37" s="25"/>
    </row>
    <row r="38" spans="1:5" ht="13.5" thickBot="1">
      <c r="A38" s="44" t="s">
        <v>3</v>
      </c>
      <c r="B38" s="44"/>
      <c r="C38" s="46">
        <f>SUM(C35:C37)</f>
        <v>105581907.32</v>
      </c>
      <c r="D38" s="46">
        <f>SUM(D35:D37)</f>
        <v>101759958.07999998</v>
      </c>
      <c r="E38" s="63">
        <f>SUM(D38/C38)</f>
        <v>0.9638010968260275</v>
      </c>
    </row>
    <row r="39" spans="3:5" ht="13.5" thickTop="1">
      <c r="C39" s="1"/>
      <c r="D39" s="1"/>
      <c r="E39" s="22"/>
    </row>
    <row r="40" spans="1:5" ht="12.75">
      <c r="A40" s="44" t="s">
        <v>75</v>
      </c>
      <c r="B40" s="44"/>
      <c r="C40" s="45" t="s">
        <v>76</v>
      </c>
      <c r="D40" s="45" t="s">
        <v>75</v>
      </c>
      <c r="E40" s="61" t="s">
        <v>77</v>
      </c>
    </row>
    <row r="41" spans="1:5" ht="12.75">
      <c r="A41" t="s">
        <v>86</v>
      </c>
      <c r="C41" s="1" t="s">
        <v>9</v>
      </c>
      <c r="D41" s="1" t="s">
        <v>9</v>
      </c>
      <c r="E41" s="22" t="s">
        <v>9</v>
      </c>
    </row>
    <row r="42" spans="1:5" ht="12.75">
      <c r="A42" s="85" t="s">
        <v>369</v>
      </c>
      <c r="C42" s="1">
        <v>0</v>
      </c>
      <c r="D42" s="1">
        <v>0</v>
      </c>
      <c r="E42" s="22">
        <v>1</v>
      </c>
    </row>
    <row r="43" spans="1:5" ht="12.75">
      <c r="A43" t="s">
        <v>228</v>
      </c>
      <c r="C43" s="1">
        <v>62075.37</v>
      </c>
      <c r="D43" s="1">
        <v>64896.76</v>
      </c>
      <c r="E43" s="22">
        <f aca="true" t="shared" si="2" ref="E43:E63">SUM(D43/C43)</f>
        <v>1.0454510379881747</v>
      </c>
    </row>
    <row r="44" spans="1:5" ht="12.75">
      <c r="A44" t="s">
        <v>309</v>
      </c>
      <c r="C44" s="1">
        <v>37962.21</v>
      </c>
      <c r="D44" s="1">
        <v>37962.21</v>
      </c>
      <c r="E44" s="22">
        <f t="shared" si="2"/>
        <v>1</v>
      </c>
    </row>
    <row r="45" spans="1:5" ht="12.75">
      <c r="A45" t="s">
        <v>248</v>
      </c>
      <c r="C45" s="1">
        <v>0</v>
      </c>
      <c r="D45" s="1">
        <v>0</v>
      </c>
      <c r="E45" s="92" t="s">
        <v>314</v>
      </c>
    </row>
    <row r="46" spans="1:5" ht="12.75">
      <c r="A46" t="s">
        <v>229</v>
      </c>
      <c r="C46" s="1">
        <v>75704.33</v>
      </c>
      <c r="D46" s="1">
        <v>75704.33</v>
      </c>
      <c r="E46" s="22">
        <f t="shared" si="2"/>
        <v>1</v>
      </c>
    </row>
    <row r="47" spans="1:5" ht="12.75">
      <c r="A47" t="s">
        <v>87</v>
      </c>
      <c r="C47" s="1">
        <v>58677849.14</v>
      </c>
      <c r="D47" s="1">
        <v>12224105.78</v>
      </c>
      <c r="E47" s="22">
        <f t="shared" si="2"/>
        <v>0.20832573039332777</v>
      </c>
    </row>
    <row r="48" spans="1:5" ht="12.75">
      <c r="A48" t="s">
        <v>88</v>
      </c>
      <c r="C48" s="1">
        <v>18324687.34</v>
      </c>
      <c r="D48" s="1">
        <v>3672549.05</v>
      </c>
      <c r="E48" s="22">
        <f t="shared" si="2"/>
        <v>0.2004153730897981</v>
      </c>
    </row>
    <row r="49" spans="1:5" ht="12.75">
      <c r="A49" t="s">
        <v>364</v>
      </c>
      <c r="C49" s="1">
        <v>3396760.94</v>
      </c>
      <c r="D49" s="1">
        <v>320738.65</v>
      </c>
      <c r="E49" s="22">
        <f t="shared" si="2"/>
        <v>0.09442485228295167</v>
      </c>
    </row>
    <row r="50" spans="1:5" ht="12.75">
      <c r="A50" t="s">
        <v>89</v>
      </c>
      <c r="C50" s="1">
        <v>5042918.35</v>
      </c>
      <c r="D50" s="1">
        <v>1969206.69</v>
      </c>
      <c r="E50" s="22">
        <f t="shared" si="2"/>
        <v>0.39048950495103696</v>
      </c>
    </row>
    <row r="51" spans="1:5" ht="12.75">
      <c r="A51" t="s">
        <v>90</v>
      </c>
      <c r="C51" s="1">
        <v>4154718</v>
      </c>
      <c r="D51" s="1">
        <v>1996252.5</v>
      </c>
      <c r="E51" s="22">
        <f t="shared" si="2"/>
        <v>0.48047845846577314</v>
      </c>
    </row>
    <row r="52" spans="1:5" ht="12.75">
      <c r="A52" t="s">
        <v>244</v>
      </c>
      <c r="C52" s="1">
        <v>0</v>
      </c>
      <c r="D52" s="1">
        <v>0</v>
      </c>
      <c r="E52" s="92" t="s">
        <v>314</v>
      </c>
    </row>
    <row r="53" spans="1:5" ht="12.75">
      <c r="A53" t="s">
        <v>131</v>
      </c>
      <c r="C53" s="1">
        <v>1615000</v>
      </c>
      <c r="D53" s="1">
        <v>18800</v>
      </c>
      <c r="E53" s="22">
        <f t="shared" si="2"/>
        <v>0.011640866873065016</v>
      </c>
    </row>
    <row r="54" spans="1:5" ht="12.75">
      <c r="A54" t="s">
        <v>91</v>
      </c>
      <c r="C54" s="1">
        <v>2405778.35</v>
      </c>
      <c r="D54" s="1">
        <v>503465.24</v>
      </c>
      <c r="E54" s="22">
        <f t="shared" si="2"/>
        <v>0.2092733272788825</v>
      </c>
    </row>
    <row r="55" spans="1:5" ht="12.75">
      <c r="A55" t="s">
        <v>132</v>
      </c>
      <c r="C55" s="1">
        <v>609533.03</v>
      </c>
      <c r="D55" s="1">
        <v>204890.46</v>
      </c>
      <c r="E55" s="22">
        <f t="shared" si="2"/>
        <v>0.3361433259818586</v>
      </c>
    </row>
    <row r="56" spans="1:5" ht="12.75">
      <c r="A56" t="s">
        <v>92</v>
      </c>
      <c r="C56" s="1">
        <v>4547887.47</v>
      </c>
      <c r="D56" s="1">
        <v>2294377.68</v>
      </c>
      <c r="E56" s="22">
        <f t="shared" si="2"/>
        <v>0.504493063017674</v>
      </c>
    </row>
    <row r="57" spans="1:5" ht="12.75">
      <c r="A57" t="s">
        <v>169</v>
      </c>
      <c r="C57" s="1">
        <v>131975.07</v>
      </c>
      <c r="D57" s="1">
        <v>85752.77</v>
      </c>
      <c r="E57" s="22">
        <f t="shared" si="2"/>
        <v>0.649764913934124</v>
      </c>
    </row>
    <row r="58" spans="1:5" ht="12.75">
      <c r="A58" t="s">
        <v>230</v>
      </c>
      <c r="C58" s="1">
        <v>50921</v>
      </c>
      <c r="D58" s="1">
        <v>50921</v>
      </c>
      <c r="E58" s="22">
        <f t="shared" si="2"/>
        <v>1</v>
      </c>
    </row>
    <row r="59" spans="1:5" ht="12.75">
      <c r="A59" t="s">
        <v>231</v>
      </c>
      <c r="C59" s="1">
        <v>140126.71</v>
      </c>
      <c r="D59" s="1">
        <v>77076.49</v>
      </c>
      <c r="E59" s="22">
        <f t="shared" si="2"/>
        <v>0.5500485239395116</v>
      </c>
    </row>
    <row r="60" spans="1:5" ht="12.75">
      <c r="A60" t="s">
        <v>285</v>
      </c>
      <c r="C60" s="1">
        <v>1500</v>
      </c>
      <c r="D60" s="1">
        <v>1500</v>
      </c>
      <c r="E60" s="22">
        <v>1</v>
      </c>
    </row>
    <row r="61" spans="1:5" ht="12.75">
      <c r="A61" t="s">
        <v>93</v>
      </c>
      <c r="C61" s="1">
        <v>1600000</v>
      </c>
      <c r="D61" s="1">
        <v>1117602.67</v>
      </c>
      <c r="E61" s="22">
        <f t="shared" si="2"/>
        <v>0.69850166875</v>
      </c>
    </row>
    <row r="62" spans="1:5" ht="12.75">
      <c r="A62" t="s">
        <v>94</v>
      </c>
      <c r="C62" s="12">
        <v>4692101.81</v>
      </c>
      <c r="D62" s="12">
        <v>1331168.59</v>
      </c>
      <c r="E62" s="22">
        <f t="shared" si="2"/>
        <v>0.28370411468117746</v>
      </c>
    </row>
    <row r="63" spans="1:5" ht="12.75">
      <c r="A63" t="s">
        <v>378</v>
      </c>
      <c r="C63" s="10">
        <v>14352.41</v>
      </c>
      <c r="D63" s="10">
        <v>14352.41</v>
      </c>
      <c r="E63" s="22">
        <f t="shared" si="2"/>
        <v>1</v>
      </c>
    </row>
    <row r="64" spans="3:5" ht="12.75">
      <c r="C64" s="1"/>
      <c r="D64" s="1"/>
      <c r="E64" s="22"/>
    </row>
    <row r="65" spans="1:5" ht="12.75">
      <c r="A65" t="s">
        <v>83</v>
      </c>
      <c r="C65" s="1">
        <f>SUM(C42:C63)</f>
        <v>105581851.52999997</v>
      </c>
      <c r="D65" s="1">
        <f>SUM(D42:D63)</f>
        <v>26061323.279999994</v>
      </c>
      <c r="E65" s="22">
        <f>SUM(D65/C65)</f>
        <v>0.24683525532411169</v>
      </c>
    </row>
    <row r="66" spans="1:5" ht="12.75">
      <c r="A66" t="s">
        <v>84</v>
      </c>
      <c r="C66" s="29">
        <v>55.79</v>
      </c>
      <c r="D66" s="10">
        <f>D38-D65</f>
        <v>75698634.79999998</v>
      </c>
      <c r="E66" s="25"/>
    </row>
    <row r="67" spans="1:5" ht="13.5" thickBot="1">
      <c r="A67" s="44" t="s">
        <v>3</v>
      </c>
      <c r="B67" s="44"/>
      <c r="C67" s="46">
        <f>SUM(C65:C66)</f>
        <v>105581907.31999998</v>
      </c>
      <c r="D67" s="46">
        <f>SUM(D65:D66)</f>
        <v>101759958.07999998</v>
      </c>
      <c r="E67" s="63">
        <f>SUM(D67/C67)</f>
        <v>0.9638010968260278</v>
      </c>
    </row>
    <row r="68" ht="13.5" thickTop="1"/>
  </sheetData>
  <sheetProtection password="E1E0"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1" right="0.5" top="0.75" bottom="0" header="0" footer="0"/>
  <pageSetup horizontalDpi="600" verticalDpi="600" orientation="portrait" scale="85" r:id="rId1"/>
  <headerFooter alignWithMargins="0"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:H1"/>
    </sheetView>
  </sheetViews>
  <sheetFormatPr defaultColWidth="9.140625" defaultRowHeight="12.75"/>
  <cols>
    <col min="1" max="1" width="38.140625" style="0" customWidth="1"/>
    <col min="2" max="2" width="7.8515625" style="2" customWidth="1"/>
    <col min="3" max="4" width="14.140625" style="13" customWidth="1"/>
    <col min="5" max="5" width="12.00390625" style="13" customWidth="1"/>
    <col min="6" max="6" width="13.7109375" style="13" customWidth="1"/>
    <col min="7" max="7" width="15.00390625" style="13" customWidth="1"/>
    <col min="8" max="8" width="14.140625" style="13" customWidth="1"/>
    <col min="9" max="9" width="12.28125" style="0" bestFit="1" customWidth="1"/>
  </cols>
  <sheetData>
    <row r="1" spans="1:8" ht="15.75">
      <c r="A1" s="98" t="s">
        <v>292</v>
      </c>
      <c r="B1" s="98"/>
      <c r="C1" s="98"/>
      <c r="D1" s="98"/>
      <c r="E1" s="98"/>
      <c r="F1" s="98"/>
      <c r="G1" s="98"/>
      <c r="H1" s="98"/>
    </row>
    <row r="2" spans="1:8" ht="15.75">
      <c r="A2" s="98" t="s">
        <v>300</v>
      </c>
      <c r="B2" s="98"/>
      <c r="C2" s="98"/>
      <c r="D2" s="98"/>
      <c r="E2" s="98"/>
      <c r="F2" s="98"/>
      <c r="G2" s="98"/>
      <c r="H2" s="98"/>
    </row>
    <row r="3" spans="1:8" ht="15.75">
      <c r="A3" s="98" t="s">
        <v>376</v>
      </c>
      <c r="B3" s="98"/>
      <c r="C3" s="98"/>
      <c r="D3" s="98"/>
      <c r="E3" s="98"/>
      <c r="F3" s="98"/>
      <c r="G3" s="98"/>
      <c r="H3" s="98"/>
    </row>
    <row r="4" spans="1:8" ht="15.75">
      <c r="A4" s="103"/>
      <c r="B4" s="103"/>
      <c r="C4" s="103"/>
      <c r="D4" s="103"/>
      <c r="E4" s="103"/>
      <c r="F4" s="103"/>
      <c r="G4" s="103"/>
      <c r="H4" s="103"/>
    </row>
    <row r="5" spans="1:8" ht="12.75">
      <c r="A5" s="105"/>
      <c r="B5" s="105"/>
      <c r="C5" s="105"/>
      <c r="D5" s="105"/>
      <c r="E5" s="105"/>
      <c r="F5" s="105"/>
      <c r="G5" s="105"/>
      <c r="H5" s="105"/>
    </row>
    <row r="6" spans="1:8" ht="15" customHeight="1">
      <c r="A6" s="44" t="s">
        <v>95</v>
      </c>
      <c r="B6" s="41" t="s">
        <v>96</v>
      </c>
      <c r="C6" s="53" t="s">
        <v>97</v>
      </c>
      <c r="D6" s="53" t="s">
        <v>16</v>
      </c>
      <c r="E6" s="53" t="s">
        <v>136</v>
      </c>
      <c r="F6" s="52" t="s">
        <v>98</v>
      </c>
      <c r="G6" s="52" t="s">
        <v>75</v>
      </c>
      <c r="H6" s="53" t="s">
        <v>99</v>
      </c>
    </row>
    <row r="7" spans="1:8" ht="15" customHeight="1">
      <c r="A7" s="44"/>
      <c r="B7" s="41" t="s">
        <v>100</v>
      </c>
      <c r="C7" s="53" t="s">
        <v>101</v>
      </c>
      <c r="D7" s="53" t="s">
        <v>20</v>
      </c>
      <c r="E7" s="52"/>
      <c r="F7" s="52"/>
      <c r="G7" s="52"/>
      <c r="H7" s="53" t="s">
        <v>102</v>
      </c>
    </row>
    <row r="8" spans="1:7" ht="12.75">
      <c r="A8" s="44" t="s">
        <v>103</v>
      </c>
      <c r="E8" s="13" t="s">
        <v>9</v>
      </c>
      <c r="G8" s="13" t="s">
        <v>9</v>
      </c>
    </row>
    <row r="9" spans="5:7" ht="12.75">
      <c r="E9" s="13" t="s">
        <v>9</v>
      </c>
      <c r="G9" s="13" t="s">
        <v>9</v>
      </c>
    </row>
    <row r="10" spans="1:9" ht="12.75">
      <c r="A10" t="s">
        <v>213</v>
      </c>
      <c r="B10" s="2">
        <v>2</v>
      </c>
      <c r="C10" s="13">
        <v>7039.72</v>
      </c>
      <c r="D10" s="13">
        <v>14241.97</v>
      </c>
      <c r="E10" s="13">
        <v>0</v>
      </c>
      <c r="F10" s="13">
        <v>0</v>
      </c>
      <c r="G10" s="13">
        <v>14241.97</v>
      </c>
      <c r="H10" s="78">
        <f aca="true" t="shared" si="0" ref="H10:H31">SUM(D10-E10-F10-G10)</f>
        <v>0</v>
      </c>
      <c r="I10" s="13" t="s">
        <v>9</v>
      </c>
    </row>
    <row r="11" spans="1:9" ht="12.75">
      <c r="A11" s="85" t="s">
        <v>256</v>
      </c>
      <c r="B11" s="2" t="s">
        <v>335</v>
      </c>
      <c r="C11" s="13">
        <v>16862200</v>
      </c>
      <c r="D11" s="13">
        <v>24104200</v>
      </c>
      <c r="E11" s="13">
        <v>0</v>
      </c>
      <c r="F11" s="13">
        <v>23169287</v>
      </c>
      <c r="G11" s="13">
        <v>686363</v>
      </c>
      <c r="H11" s="78">
        <f t="shared" si="0"/>
        <v>248550</v>
      </c>
      <c r="I11" s="13"/>
    </row>
    <row r="12" spans="1:8" ht="12.75">
      <c r="A12" t="s">
        <v>291</v>
      </c>
      <c r="B12" s="2">
        <v>2</v>
      </c>
      <c r="C12" s="13">
        <v>122005.76</v>
      </c>
      <c r="D12" s="13">
        <v>110085.32</v>
      </c>
      <c r="E12" s="13">
        <v>0</v>
      </c>
      <c r="F12" s="13">
        <v>0</v>
      </c>
      <c r="G12" s="13">
        <v>401.15</v>
      </c>
      <c r="H12" s="78">
        <f t="shared" si="0"/>
        <v>109684.17000000001</v>
      </c>
    </row>
    <row r="13" spans="1:8" ht="12.75">
      <c r="A13" t="s">
        <v>254</v>
      </c>
      <c r="B13" s="2">
        <v>10</v>
      </c>
      <c r="C13" s="13">
        <v>38164.08</v>
      </c>
      <c r="D13" s="13">
        <v>45265.08</v>
      </c>
      <c r="E13" s="13">
        <v>0</v>
      </c>
      <c r="F13" s="13">
        <v>0</v>
      </c>
      <c r="G13" s="13">
        <v>45265.08</v>
      </c>
      <c r="H13" s="78">
        <f t="shared" si="0"/>
        <v>0</v>
      </c>
    </row>
    <row r="14" spans="1:8" ht="12.75">
      <c r="A14" t="s">
        <v>257</v>
      </c>
      <c r="B14" s="2">
        <v>10</v>
      </c>
      <c r="C14" s="13">
        <v>396309.24</v>
      </c>
      <c r="D14" s="13">
        <v>401170.33</v>
      </c>
      <c r="E14" s="13">
        <v>0</v>
      </c>
      <c r="F14" s="13">
        <v>40795.47</v>
      </c>
      <c r="G14" s="13">
        <v>360374.86</v>
      </c>
      <c r="H14" s="78">
        <f t="shared" si="0"/>
        <v>0</v>
      </c>
    </row>
    <row r="15" spans="1:8" ht="12.75">
      <c r="A15" t="s">
        <v>214</v>
      </c>
      <c r="B15" s="2">
        <v>2</v>
      </c>
      <c r="C15" s="13">
        <v>530000</v>
      </c>
      <c r="D15" s="13">
        <v>330000</v>
      </c>
      <c r="E15" s="13">
        <v>0</v>
      </c>
      <c r="F15" s="13">
        <v>30000</v>
      </c>
      <c r="G15" s="13">
        <v>2000</v>
      </c>
      <c r="H15" s="78">
        <f t="shared" si="0"/>
        <v>298000</v>
      </c>
    </row>
    <row r="16" spans="1:8" ht="12.75">
      <c r="A16" t="s">
        <v>258</v>
      </c>
      <c r="B16" s="2">
        <v>2</v>
      </c>
      <c r="C16" s="13">
        <v>94040.61</v>
      </c>
      <c r="D16" s="13">
        <v>94040.61</v>
      </c>
      <c r="E16" s="13">
        <v>0</v>
      </c>
      <c r="F16" s="13">
        <v>0</v>
      </c>
      <c r="G16" s="13">
        <v>93394.37</v>
      </c>
      <c r="H16" s="78">
        <f t="shared" si="0"/>
        <v>646.2400000000052</v>
      </c>
    </row>
    <row r="17" spans="1:8" ht="12.75">
      <c r="A17" t="s">
        <v>259</v>
      </c>
      <c r="B17" s="2">
        <v>2</v>
      </c>
      <c r="C17" s="13">
        <v>77797.21</v>
      </c>
      <c r="D17" s="13">
        <v>77797.21</v>
      </c>
      <c r="E17" s="13">
        <v>0</v>
      </c>
      <c r="F17" s="13">
        <v>0</v>
      </c>
      <c r="G17" s="13">
        <v>77797.21</v>
      </c>
      <c r="H17" s="78">
        <f t="shared" si="0"/>
        <v>0</v>
      </c>
    </row>
    <row r="18" spans="1:8" ht="12.75">
      <c r="A18" t="s">
        <v>260</v>
      </c>
      <c r="B18" s="2">
        <v>2</v>
      </c>
      <c r="C18" s="13">
        <v>94198.38</v>
      </c>
      <c r="D18" s="13">
        <v>94198.38</v>
      </c>
      <c r="E18" s="13">
        <v>0</v>
      </c>
      <c r="F18" s="13">
        <v>0</v>
      </c>
      <c r="G18" s="13">
        <v>94198.38</v>
      </c>
      <c r="H18" s="78">
        <f t="shared" si="0"/>
        <v>0</v>
      </c>
    </row>
    <row r="19" spans="1:8" ht="12.75">
      <c r="A19" t="s">
        <v>255</v>
      </c>
      <c r="B19" s="2" t="s">
        <v>282</v>
      </c>
      <c r="C19" s="13">
        <v>179539.94</v>
      </c>
      <c r="D19" s="13">
        <v>163286.15</v>
      </c>
      <c r="E19" s="13">
        <v>0</v>
      </c>
      <c r="F19" s="13">
        <v>0</v>
      </c>
      <c r="G19" s="13">
        <v>144791.99</v>
      </c>
      <c r="H19" s="78">
        <f t="shared" si="0"/>
        <v>18494.160000000003</v>
      </c>
    </row>
    <row r="20" spans="1:8" ht="12.75">
      <c r="A20" t="s">
        <v>283</v>
      </c>
      <c r="B20" s="2" t="s">
        <v>336</v>
      </c>
      <c r="C20" s="13">
        <v>8403481.26</v>
      </c>
      <c r="D20" s="13">
        <v>8403481.26</v>
      </c>
      <c r="E20" s="13">
        <v>13222.7</v>
      </c>
      <c r="F20" s="13">
        <v>589135.6</v>
      </c>
      <c r="G20" s="13">
        <v>6482920.85</v>
      </c>
      <c r="H20" s="78">
        <f t="shared" si="0"/>
        <v>1318202.1100000013</v>
      </c>
    </row>
    <row r="21" spans="1:8" ht="12.75">
      <c r="A21" t="s">
        <v>379</v>
      </c>
      <c r="B21" s="2" t="s">
        <v>337</v>
      </c>
      <c r="C21" s="13">
        <v>17962480.84</v>
      </c>
      <c r="D21" s="13">
        <v>23249434.73</v>
      </c>
      <c r="E21" s="13">
        <v>0</v>
      </c>
      <c r="F21" s="13">
        <v>361577.5</v>
      </c>
      <c r="G21" s="13">
        <v>699284.32</v>
      </c>
      <c r="H21" s="78">
        <f t="shared" si="0"/>
        <v>22188572.91</v>
      </c>
    </row>
    <row r="22" spans="1:8" ht="12.75">
      <c r="A22" t="s">
        <v>215</v>
      </c>
      <c r="B22" s="2">
        <v>2</v>
      </c>
      <c r="C22" s="13">
        <v>182642.15</v>
      </c>
      <c r="D22" s="13">
        <v>191412.94</v>
      </c>
      <c r="E22" s="13">
        <v>0</v>
      </c>
      <c r="F22" s="13">
        <v>0</v>
      </c>
      <c r="G22" s="13">
        <v>191412.94</v>
      </c>
      <c r="H22" s="78">
        <f t="shared" si="0"/>
        <v>0</v>
      </c>
    </row>
    <row r="23" spans="1:8" ht="12.75">
      <c r="A23" t="s">
        <v>170</v>
      </c>
      <c r="B23" s="2" t="s">
        <v>282</v>
      </c>
      <c r="C23" s="13">
        <v>4642631.56</v>
      </c>
      <c r="D23" s="13">
        <v>4843037.11</v>
      </c>
      <c r="E23" s="13">
        <v>189</v>
      </c>
      <c r="F23" s="13">
        <v>1490911.89</v>
      </c>
      <c r="G23" s="13">
        <v>2297048.17</v>
      </c>
      <c r="H23" s="78">
        <f t="shared" si="0"/>
        <v>1054888.0500000007</v>
      </c>
    </row>
    <row r="24" spans="1:8" ht="12.75">
      <c r="A24" t="s">
        <v>338</v>
      </c>
      <c r="B24" s="2">
        <v>3</v>
      </c>
      <c r="C24" s="13">
        <v>152160</v>
      </c>
      <c r="D24" s="13">
        <v>152160</v>
      </c>
      <c r="E24" s="13">
        <v>0</v>
      </c>
      <c r="F24" s="13">
        <v>6150.5</v>
      </c>
      <c r="G24" s="13">
        <v>146009.5</v>
      </c>
      <c r="H24" s="78">
        <f t="shared" si="0"/>
        <v>0</v>
      </c>
    </row>
    <row r="25" spans="1:8" ht="12.75">
      <c r="A25" t="s">
        <v>261</v>
      </c>
      <c r="B25" s="2" t="s">
        <v>282</v>
      </c>
      <c r="C25" s="13">
        <v>7622327</v>
      </c>
      <c r="D25" s="13">
        <v>8872327</v>
      </c>
      <c r="E25" s="95">
        <v>3722427</v>
      </c>
      <c r="F25" s="13">
        <v>1602062.57</v>
      </c>
      <c r="G25" s="13">
        <v>3219695.64</v>
      </c>
      <c r="H25" s="78">
        <f t="shared" si="0"/>
        <v>328141.7899999996</v>
      </c>
    </row>
    <row r="26" spans="1:8" ht="12.75">
      <c r="A26" t="s">
        <v>262</v>
      </c>
      <c r="B26" s="2">
        <v>9</v>
      </c>
      <c r="C26" s="13">
        <v>95076.23</v>
      </c>
      <c r="D26" s="13">
        <v>85076.2</v>
      </c>
      <c r="E26" s="13">
        <v>0</v>
      </c>
      <c r="F26" s="13">
        <v>0</v>
      </c>
      <c r="G26" s="13">
        <v>0</v>
      </c>
      <c r="H26" s="78">
        <f t="shared" si="0"/>
        <v>85076.2</v>
      </c>
    </row>
    <row r="27" spans="1:8" ht="12.75">
      <c r="A27" t="s">
        <v>235</v>
      </c>
      <c r="B27" s="2" t="s">
        <v>339</v>
      </c>
      <c r="C27" s="13">
        <v>3548426.97</v>
      </c>
      <c r="D27" s="13">
        <v>4390687.91</v>
      </c>
      <c r="E27" s="13">
        <v>5299.02</v>
      </c>
      <c r="F27" s="13">
        <v>2835797.26</v>
      </c>
      <c r="G27" s="13">
        <v>1127059.66</v>
      </c>
      <c r="H27" s="78">
        <f t="shared" si="0"/>
        <v>422531.9700000009</v>
      </c>
    </row>
    <row r="28" spans="1:8" ht="12.75">
      <c r="A28" t="s">
        <v>216</v>
      </c>
      <c r="B28" s="2">
        <v>2</v>
      </c>
      <c r="C28" s="13">
        <v>115000</v>
      </c>
      <c r="D28" s="13">
        <v>115000</v>
      </c>
      <c r="E28" s="13">
        <v>0</v>
      </c>
      <c r="F28" s="13">
        <v>0</v>
      </c>
      <c r="G28" s="13">
        <v>0</v>
      </c>
      <c r="H28" s="13">
        <f t="shared" si="0"/>
        <v>115000</v>
      </c>
    </row>
    <row r="29" spans="1:8" ht="12.75">
      <c r="A29" t="s">
        <v>340</v>
      </c>
      <c r="B29" s="2" t="s">
        <v>341</v>
      </c>
      <c r="C29" s="13">
        <v>5176587.37</v>
      </c>
      <c r="D29" s="13">
        <v>4810882.26</v>
      </c>
      <c r="E29" s="13">
        <v>0</v>
      </c>
      <c r="F29" s="13">
        <v>9898</v>
      </c>
      <c r="G29" s="13">
        <v>4790695.62</v>
      </c>
      <c r="H29" s="13">
        <f t="shared" si="0"/>
        <v>10288.639999999665</v>
      </c>
    </row>
    <row r="30" spans="1:8" ht="12.75">
      <c r="A30" t="s">
        <v>217</v>
      </c>
      <c r="B30" s="2">
        <v>2</v>
      </c>
      <c r="C30" s="13">
        <v>307990</v>
      </c>
      <c r="D30" s="13">
        <v>301541.67</v>
      </c>
      <c r="E30" s="13">
        <v>0</v>
      </c>
      <c r="F30" s="13">
        <v>26181.61</v>
      </c>
      <c r="G30" s="13">
        <v>273309.04</v>
      </c>
      <c r="H30" s="13">
        <f t="shared" si="0"/>
        <v>2051.0200000000186</v>
      </c>
    </row>
    <row r="31" spans="1:8" ht="12.75">
      <c r="A31" t="s">
        <v>218</v>
      </c>
      <c r="B31" s="2">
        <v>2</v>
      </c>
      <c r="C31" s="13">
        <v>672640</v>
      </c>
      <c r="D31" s="13">
        <v>672640</v>
      </c>
      <c r="E31" s="13">
        <v>0</v>
      </c>
      <c r="F31" s="13">
        <v>0</v>
      </c>
      <c r="G31" s="13">
        <v>16320</v>
      </c>
      <c r="H31" s="13">
        <f t="shared" si="0"/>
        <v>656320</v>
      </c>
    </row>
    <row r="32" spans="1:8" ht="12.75">
      <c r="A32" t="s">
        <v>219</v>
      </c>
      <c r="B32" s="2">
        <v>2</v>
      </c>
      <c r="C32" s="13">
        <v>1934582.5</v>
      </c>
      <c r="D32" s="13">
        <v>1938845.55</v>
      </c>
      <c r="E32" s="13">
        <v>0</v>
      </c>
      <c r="F32" s="13">
        <v>0</v>
      </c>
      <c r="G32" s="13">
        <v>437630.63</v>
      </c>
      <c r="H32" s="13">
        <f aca="true" t="shared" si="1" ref="H32:H38">SUM(D32-E32-F32-G32)</f>
        <v>1501214.92</v>
      </c>
    </row>
    <row r="33" spans="1:8" ht="12.75">
      <c r="A33" t="s">
        <v>220</v>
      </c>
      <c r="B33" s="2">
        <v>2</v>
      </c>
      <c r="C33" s="13">
        <v>667690</v>
      </c>
      <c r="D33" s="13">
        <v>667690</v>
      </c>
      <c r="E33" s="13">
        <v>0</v>
      </c>
      <c r="F33" s="13">
        <v>0</v>
      </c>
      <c r="G33" s="13">
        <v>333844.2</v>
      </c>
      <c r="H33" s="13">
        <f t="shared" si="1"/>
        <v>333845.8</v>
      </c>
    </row>
    <row r="34" spans="1:8" ht="12.75">
      <c r="A34" t="s">
        <v>239</v>
      </c>
      <c r="B34" s="2">
        <v>2</v>
      </c>
      <c r="C34" s="13">
        <v>439087.5</v>
      </c>
      <c r="D34" s="13">
        <v>439087.5</v>
      </c>
      <c r="E34" s="13">
        <v>0</v>
      </c>
      <c r="F34" s="13">
        <v>0</v>
      </c>
      <c r="G34" s="13">
        <v>142043.76</v>
      </c>
      <c r="H34" s="13">
        <f t="shared" si="1"/>
        <v>297043.74</v>
      </c>
    </row>
    <row r="35" spans="1:8" ht="12.75">
      <c r="A35" t="s">
        <v>263</v>
      </c>
      <c r="B35" s="2">
        <v>2</v>
      </c>
      <c r="C35" s="13">
        <v>958338.76</v>
      </c>
      <c r="D35" s="13">
        <v>958338.76</v>
      </c>
      <c r="E35" s="13">
        <v>0</v>
      </c>
      <c r="F35" s="13">
        <v>0</v>
      </c>
      <c r="G35" s="13">
        <v>401330</v>
      </c>
      <c r="H35" s="13">
        <f t="shared" si="1"/>
        <v>557008.76</v>
      </c>
    </row>
    <row r="36" spans="1:8" ht="12.75">
      <c r="A36" t="s">
        <v>154</v>
      </c>
      <c r="B36" s="2">
        <v>2</v>
      </c>
      <c r="C36" s="13">
        <v>4154718</v>
      </c>
      <c r="D36" s="13">
        <v>4154718</v>
      </c>
      <c r="E36" s="13">
        <v>0</v>
      </c>
      <c r="F36" s="13">
        <v>2140106.95</v>
      </c>
      <c r="G36" s="13">
        <v>1996252.5</v>
      </c>
      <c r="H36" s="13">
        <f t="shared" si="1"/>
        <v>18358.549999999814</v>
      </c>
    </row>
    <row r="37" spans="1:8" ht="12.75">
      <c r="A37" t="s">
        <v>342</v>
      </c>
      <c r="B37" s="2" t="s">
        <v>343</v>
      </c>
      <c r="C37" s="13">
        <v>16930925</v>
      </c>
      <c r="D37" s="13">
        <v>17525</v>
      </c>
      <c r="E37" s="13">
        <v>0</v>
      </c>
      <c r="F37" s="13">
        <v>0</v>
      </c>
      <c r="G37" s="13">
        <v>17525</v>
      </c>
      <c r="H37" s="13">
        <f t="shared" si="1"/>
        <v>0</v>
      </c>
    </row>
    <row r="38" spans="1:8" ht="12.75">
      <c r="A38" s="75" t="s">
        <v>344</v>
      </c>
      <c r="B38" s="2">
        <v>2</v>
      </c>
      <c r="C38" s="13">
        <v>1200000</v>
      </c>
      <c r="D38" s="13">
        <v>1200000</v>
      </c>
      <c r="E38" s="13">
        <v>0</v>
      </c>
      <c r="F38" s="13">
        <v>0</v>
      </c>
      <c r="G38" s="13">
        <v>1117602.67</v>
      </c>
      <c r="H38" s="13">
        <f t="shared" si="1"/>
        <v>82397.33000000007</v>
      </c>
    </row>
    <row r="39" spans="4:8" ht="12.75">
      <c r="D39" s="13" t="s">
        <v>9</v>
      </c>
      <c r="E39" s="13" t="s">
        <v>9</v>
      </c>
      <c r="F39" s="13" t="s">
        <v>9</v>
      </c>
      <c r="H39" s="13" t="s">
        <v>9</v>
      </c>
    </row>
    <row r="40" spans="1:8" ht="12.75">
      <c r="A40" s="44" t="s">
        <v>104</v>
      </c>
      <c r="E40" s="13" t="s">
        <v>9</v>
      </c>
      <c r="H40" s="13" t="s">
        <v>9</v>
      </c>
    </row>
    <row r="41" spans="1:8" ht="12.75">
      <c r="A41" s="85" t="s">
        <v>368</v>
      </c>
      <c r="B41" s="2">
        <v>9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78">
        <v>0</v>
      </c>
    </row>
    <row r="42" spans="1:8" ht="12.75">
      <c r="A42" s="85" t="s">
        <v>365</v>
      </c>
      <c r="B42" s="2">
        <v>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78">
        <f>SUM(D42-E42-F42-G42)</f>
        <v>0</v>
      </c>
    </row>
    <row r="43" spans="1:8" ht="12.75">
      <c r="A43" s="85" t="s">
        <v>373</v>
      </c>
      <c r="B43" s="2">
        <v>2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78">
        <v>0</v>
      </c>
    </row>
    <row r="44" spans="1:8" ht="12.75">
      <c r="A44" s="85" t="s">
        <v>366</v>
      </c>
      <c r="B44" s="2">
        <v>2</v>
      </c>
      <c r="C44" s="13">
        <v>0</v>
      </c>
      <c r="D44" s="13">
        <v>50000</v>
      </c>
      <c r="E44" s="13">
        <v>0</v>
      </c>
      <c r="F44" s="13">
        <v>0</v>
      </c>
      <c r="G44" s="13">
        <v>0</v>
      </c>
      <c r="H44" s="78">
        <f aca="true" t="shared" si="2" ref="H44:H56">SUM(D44-E44-F44-G44)</f>
        <v>50000</v>
      </c>
    </row>
    <row r="45" spans="1:8" ht="12.75">
      <c r="A45" t="s">
        <v>345</v>
      </c>
      <c r="B45" s="2">
        <v>10</v>
      </c>
      <c r="C45" s="13">
        <v>1600000</v>
      </c>
      <c r="D45" s="13">
        <v>1600000</v>
      </c>
      <c r="E45" s="13">
        <v>30000</v>
      </c>
      <c r="F45" s="13">
        <v>1315856.71</v>
      </c>
      <c r="G45" s="13">
        <v>105828.34</v>
      </c>
      <c r="H45" s="78">
        <f t="shared" si="2"/>
        <v>148314.95000000004</v>
      </c>
    </row>
    <row r="46" spans="1:8" ht="12.75" hidden="1">
      <c r="A46" t="s">
        <v>158</v>
      </c>
      <c r="H46" s="13">
        <f t="shared" si="2"/>
        <v>0</v>
      </c>
    </row>
    <row r="47" spans="1:8" ht="12.75" hidden="1">
      <c r="A47" t="s">
        <v>159</v>
      </c>
      <c r="H47" s="13">
        <f t="shared" si="2"/>
        <v>0</v>
      </c>
    </row>
    <row r="48" spans="1:8" ht="12.75" hidden="1">
      <c r="A48" t="s">
        <v>160</v>
      </c>
      <c r="H48" s="13">
        <f t="shared" si="2"/>
        <v>0</v>
      </c>
    </row>
    <row r="49" spans="1:8" ht="12.75" hidden="1">
      <c r="A49" t="s">
        <v>161</v>
      </c>
      <c r="H49" s="13">
        <f t="shared" si="2"/>
        <v>0</v>
      </c>
    </row>
    <row r="50" spans="1:8" ht="12.75">
      <c r="A50" t="s">
        <v>346</v>
      </c>
      <c r="B50" s="2">
        <v>9</v>
      </c>
      <c r="C50" s="13">
        <v>960000</v>
      </c>
      <c r="D50" s="13">
        <v>889665.27</v>
      </c>
      <c r="E50" s="13">
        <v>0</v>
      </c>
      <c r="F50" s="13">
        <v>177754.75</v>
      </c>
      <c r="G50" s="13">
        <v>711910.52</v>
      </c>
      <c r="H50" s="78">
        <f t="shared" si="2"/>
        <v>0</v>
      </c>
    </row>
    <row r="51" spans="1:8" ht="12.75">
      <c r="A51" t="s">
        <v>347</v>
      </c>
      <c r="B51" s="2" t="s">
        <v>284</v>
      </c>
      <c r="C51" s="13">
        <v>3600000</v>
      </c>
      <c r="D51" s="13">
        <v>3000000</v>
      </c>
      <c r="E51" s="13">
        <v>0</v>
      </c>
      <c r="F51" s="13">
        <v>2550000</v>
      </c>
      <c r="G51" s="13">
        <v>0</v>
      </c>
      <c r="H51" s="78">
        <f t="shared" si="2"/>
        <v>450000</v>
      </c>
    </row>
    <row r="52" spans="1:8" ht="12.75">
      <c r="A52" t="s">
        <v>361</v>
      </c>
      <c r="B52" s="2">
        <v>2</v>
      </c>
      <c r="C52" s="13">
        <v>250000</v>
      </c>
      <c r="D52" s="13">
        <v>250000</v>
      </c>
      <c r="E52" s="13">
        <v>0</v>
      </c>
      <c r="F52" s="13">
        <v>146586.07</v>
      </c>
      <c r="G52" s="13">
        <v>20419.5</v>
      </c>
      <c r="H52" s="78">
        <f t="shared" si="2"/>
        <v>82994.43</v>
      </c>
    </row>
    <row r="53" spans="1:8" ht="12.75">
      <c r="A53" t="s">
        <v>348</v>
      </c>
      <c r="B53" s="2">
        <v>2</v>
      </c>
      <c r="C53" s="13">
        <v>500000</v>
      </c>
      <c r="D53" s="13">
        <v>500000</v>
      </c>
      <c r="E53" s="13">
        <v>0</v>
      </c>
      <c r="F53" s="13">
        <v>0</v>
      </c>
      <c r="G53" s="13">
        <v>0</v>
      </c>
      <c r="H53" s="78">
        <f t="shared" si="2"/>
        <v>500000</v>
      </c>
    </row>
    <row r="54" spans="1:8" ht="12.75">
      <c r="A54" t="s">
        <v>349</v>
      </c>
      <c r="B54" s="2">
        <v>2</v>
      </c>
      <c r="C54" s="13">
        <v>300000</v>
      </c>
      <c r="D54" s="13">
        <v>300000</v>
      </c>
      <c r="E54" s="13">
        <v>0</v>
      </c>
      <c r="F54" s="13">
        <v>18000</v>
      </c>
      <c r="G54" s="13">
        <v>0</v>
      </c>
      <c r="H54" s="78">
        <f t="shared" si="2"/>
        <v>282000</v>
      </c>
    </row>
    <row r="55" spans="1:8" ht="12.75">
      <c r="A55" t="s">
        <v>350</v>
      </c>
      <c r="B55" s="2">
        <v>9</v>
      </c>
      <c r="C55" s="13">
        <v>50000</v>
      </c>
      <c r="D55" s="13">
        <v>200000</v>
      </c>
      <c r="E55" s="13">
        <v>0</v>
      </c>
      <c r="F55" s="13">
        <v>12000</v>
      </c>
      <c r="G55" s="13">
        <v>0</v>
      </c>
      <c r="H55" s="78">
        <f t="shared" si="2"/>
        <v>188000</v>
      </c>
    </row>
    <row r="56" spans="1:8" ht="12.75">
      <c r="A56" t="s">
        <v>351</v>
      </c>
      <c r="B56" s="2">
        <v>2</v>
      </c>
      <c r="C56" s="13">
        <v>15500</v>
      </c>
      <c r="D56" s="13">
        <v>15500</v>
      </c>
      <c r="E56" s="13">
        <v>0</v>
      </c>
      <c r="F56" s="13">
        <v>0</v>
      </c>
      <c r="G56" s="13">
        <v>0</v>
      </c>
      <c r="H56" s="78">
        <f t="shared" si="2"/>
        <v>15500</v>
      </c>
    </row>
    <row r="57" spans="1:8" ht="12.75">
      <c r="A57" t="s">
        <v>9</v>
      </c>
      <c r="C57" s="13" t="s">
        <v>9</v>
      </c>
      <c r="D57" s="13" t="s">
        <v>9</v>
      </c>
      <c r="E57" s="13" t="s">
        <v>9</v>
      </c>
      <c r="F57" s="13" t="s">
        <v>9</v>
      </c>
      <c r="G57" s="13" t="s">
        <v>9</v>
      </c>
      <c r="H57" s="13" t="s">
        <v>9</v>
      </c>
    </row>
    <row r="58" spans="3:8" ht="12.75">
      <c r="C58" s="13">
        <f aca="true" t="shared" si="3" ref="C58:H58">SUM(C10:C56)</f>
        <v>100843580.08</v>
      </c>
      <c r="D58" s="13">
        <f t="shared" si="3"/>
        <v>97703336.21</v>
      </c>
      <c r="E58" s="95">
        <f t="shared" si="3"/>
        <v>3771137.72</v>
      </c>
      <c r="F58" s="13">
        <f t="shared" si="3"/>
        <v>36522101.879999995</v>
      </c>
      <c r="G58" s="13">
        <f t="shared" si="3"/>
        <v>26046970.869999997</v>
      </c>
      <c r="H58" s="13">
        <f t="shared" si="3"/>
        <v>31363125.74</v>
      </c>
    </row>
    <row r="61" ht="12.75">
      <c r="A61" s="44" t="s">
        <v>153</v>
      </c>
    </row>
    <row r="62" spans="1:8" ht="12.75">
      <c r="A62" t="s">
        <v>137</v>
      </c>
      <c r="C62" s="33">
        <v>2920870.57</v>
      </c>
      <c r="D62" s="33">
        <v>5409566.53</v>
      </c>
      <c r="E62" s="33">
        <v>0</v>
      </c>
      <c r="F62" s="33">
        <v>0</v>
      </c>
      <c r="G62" s="33">
        <v>0</v>
      </c>
      <c r="H62" s="93">
        <v>5409566.53</v>
      </c>
    </row>
    <row r="63" spans="1:8" ht="12.75">
      <c r="A63" t="s">
        <v>370</v>
      </c>
      <c r="C63" s="29">
        <v>4620301.6</v>
      </c>
      <c r="D63" s="29">
        <v>2468948.79</v>
      </c>
      <c r="E63" s="29">
        <v>0</v>
      </c>
      <c r="F63" s="29">
        <v>0</v>
      </c>
      <c r="G63" s="29">
        <v>14352.41</v>
      </c>
      <c r="H63" s="78">
        <f>SUM(D63-E63-F63-G63)</f>
        <v>2454596.38</v>
      </c>
    </row>
    <row r="64" ht="12.75">
      <c r="E64" s="13" t="s">
        <v>9</v>
      </c>
    </row>
    <row r="65" spans="1:8" ht="13.5" thickBot="1">
      <c r="A65" s="44" t="s">
        <v>3</v>
      </c>
      <c r="B65" s="41"/>
      <c r="C65" s="54">
        <f>SUM(C58+C62)</f>
        <v>103764450.64999999</v>
      </c>
      <c r="D65" s="54">
        <f>SUM(D58+D62+D63)</f>
        <v>105581851.53</v>
      </c>
      <c r="E65" s="54">
        <f>SUM(E58+E62+E63)</f>
        <v>3771137.72</v>
      </c>
      <c r="F65" s="54">
        <f>SUM(F58+F62+F63)</f>
        <v>36522101.879999995</v>
      </c>
      <c r="G65" s="54">
        <f>SUM(G58+G62+G63)</f>
        <v>26061323.279999997</v>
      </c>
      <c r="H65" s="54">
        <f>SUM(H58+H62+H63)</f>
        <v>39227288.65</v>
      </c>
    </row>
    <row r="66" spans="1:8" ht="13.5" thickTop="1">
      <c r="A66" s="44"/>
      <c r="B66" s="41"/>
      <c r="C66" s="55"/>
      <c r="D66" s="55"/>
      <c r="E66" s="55"/>
      <c r="F66" s="55"/>
      <c r="G66" s="55"/>
      <c r="H66" s="55"/>
    </row>
    <row r="67" spans="1:8" ht="12.75">
      <c r="A67" s="44"/>
      <c r="B67" s="41"/>
      <c r="C67" s="55"/>
      <c r="D67" s="55"/>
      <c r="E67" s="55"/>
      <c r="F67" s="55"/>
      <c r="G67" s="55"/>
      <c r="H67" s="55"/>
    </row>
    <row r="68" spans="1:8" ht="12.75">
      <c r="A68" s="44"/>
      <c r="B68" s="41"/>
      <c r="C68" s="55"/>
      <c r="D68" s="55"/>
      <c r="E68" s="55"/>
      <c r="F68" s="55"/>
      <c r="G68" s="55"/>
      <c r="H68" s="55"/>
    </row>
    <row r="69" spans="1:8" ht="12.75">
      <c r="A69" s="108" t="s">
        <v>352</v>
      </c>
      <c r="B69" s="108"/>
      <c r="C69" s="108"/>
      <c r="D69" s="108"/>
      <c r="E69" s="108"/>
      <c r="F69" s="108"/>
      <c r="G69" s="108"/>
      <c r="H69" s="108"/>
    </row>
    <row r="70" spans="1:7" ht="12.75">
      <c r="A70" s="108"/>
      <c r="B70" s="108"/>
      <c r="C70" s="108"/>
      <c r="D70" s="108"/>
      <c r="E70" s="108"/>
      <c r="F70" s="108"/>
      <c r="G70" s="108"/>
    </row>
    <row r="72" spans="1:7" ht="12.75">
      <c r="A72" s="108"/>
      <c r="B72" s="108"/>
      <c r="C72" s="108"/>
      <c r="D72" s="108"/>
      <c r="E72" s="108"/>
      <c r="F72" s="108"/>
      <c r="G72" s="108"/>
    </row>
    <row r="73" spans="1:7" ht="12.75">
      <c r="A73" s="84"/>
      <c r="B73" s="84"/>
      <c r="C73" s="84"/>
      <c r="D73" s="84"/>
      <c r="E73" s="84"/>
      <c r="F73" s="84"/>
      <c r="G73" s="84"/>
    </row>
    <row r="74" spans="1:7" ht="12.75">
      <c r="A74" s="84"/>
      <c r="B74" s="84"/>
      <c r="C74" s="84"/>
      <c r="D74" s="84"/>
      <c r="E74" s="84"/>
      <c r="F74" s="84"/>
      <c r="G74" s="84"/>
    </row>
    <row r="75" spans="1:7" ht="12.75">
      <c r="A75" s="84"/>
      <c r="B75" s="84"/>
      <c r="C75" s="87" t="s">
        <v>9</v>
      </c>
      <c r="D75" s="84"/>
      <c r="E75" s="84"/>
      <c r="F75" s="84"/>
      <c r="G75" s="84"/>
    </row>
    <row r="76" spans="1:7" ht="12.75">
      <c r="A76" s="84"/>
      <c r="B76" s="84"/>
      <c r="C76" s="87"/>
      <c r="D76" s="84"/>
      <c r="E76" s="84"/>
      <c r="F76" s="84"/>
      <c r="G76" s="84"/>
    </row>
    <row r="77" spans="1:7" ht="12.75">
      <c r="A77" s="84"/>
      <c r="B77" s="84"/>
      <c r="C77" s="87"/>
      <c r="D77" s="84"/>
      <c r="E77" s="84"/>
      <c r="F77" s="84"/>
      <c r="G77" s="84"/>
    </row>
    <row r="78" spans="1:7" ht="12.75">
      <c r="A78" s="84"/>
      <c r="B78" s="84"/>
      <c r="C78" s="87"/>
      <c r="D78" s="84"/>
      <c r="E78" s="84"/>
      <c r="F78" s="84"/>
      <c r="G78" s="84"/>
    </row>
    <row r="79" spans="1:7" ht="12.75">
      <c r="A79" s="84"/>
      <c r="B79" s="84"/>
      <c r="C79" s="84"/>
      <c r="D79" s="84"/>
      <c r="E79" s="84"/>
      <c r="F79" s="84"/>
      <c r="G79" s="84"/>
    </row>
    <row r="80" spans="1:7" ht="12.75">
      <c r="A80" s="84"/>
      <c r="B80" s="84"/>
      <c r="C80" s="84"/>
      <c r="D80" s="84"/>
      <c r="E80" s="84"/>
      <c r="F80" s="84"/>
      <c r="G80" s="84"/>
    </row>
    <row r="81" spans="1:7" ht="12.75">
      <c r="A81" s="84"/>
      <c r="B81" s="84"/>
      <c r="C81" s="84"/>
      <c r="D81" s="84"/>
      <c r="E81" s="84"/>
      <c r="F81" s="84"/>
      <c r="G81" s="84"/>
    </row>
  </sheetData>
  <sheetProtection password="E1E0" sheet="1" objects="1" scenarios="1"/>
  <mergeCells count="8">
    <mergeCell ref="A70:G70"/>
    <mergeCell ref="A72:G72"/>
    <mergeCell ref="A1:H1"/>
    <mergeCell ref="A2:H2"/>
    <mergeCell ref="A3:H3"/>
    <mergeCell ref="A4:H4"/>
    <mergeCell ref="A5:H5"/>
    <mergeCell ref="A69:H69"/>
  </mergeCells>
  <printOptions gridLines="1" horizontalCentered="1"/>
  <pageMargins left="0" right="0" top="0.75" bottom="0" header="0.25" footer="0"/>
  <pageSetup horizontalDpi="600" verticalDpi="600" orientation="portrait" scale="80" r:id="rId1"/>
  <headerFooter alignWithMargins="0"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0" bestFit="1" customWidth="1"/>
    <col min="2" max="2" width="29.8515625" style="0" bestFit="1" customWidth="1"/>
    <col min="3" max="3" width="2.00390625" style="0" bestFit="1" customWidth="1"/>
    <col min="4" max="4" width="13.28125" style="20" bestFit="1" customWidth="1"/>
    <col min="5" max="5" width="2.00390625" style="20" bestFit="1" customWidth="1"/>
    <col min="6" max="6" width="16.421875" style="20" bestFit="1" customWidth="1"/>
    <col min="7" max="7" width="2.00390625" style="20" bestFit="1" customWidth="1"/>
    <col min="8" max="8" width="14.7109375" style="0" customWidth="1"/>
    <col min="9" max="9" width="15.57421875" style="0" customWidth="1"/>
    <col min="10" max="10" width="0.5625" style="0" customWidth="1"/>
  </cols>
  <sheetData>
    <row r="1" spans="1:8" ht="15.75">
      <c r="A1" s="98" t="s">
        <v>292</v>
      </c>
      <c r="B1" s="98"/>
      <c r="C1" s="98"/>
      <c r="D1" s="98"/>
      <c r="E1" s="98"/>
      <c r="F1" s="98"/>
      <c r="G1" s="98"/>
      <c r="H1" s="98"/>
    </row>
    <row r="2" spans="1:8" ht="15.75">
      <c r="A2" s="98" t="s">
        <v>301</v>
      </c>
      <c r="B2" s="98"/>
      <c r="C2" s="98"/>
      <c r="D2" s="98"/>
      <c r="E2" s="98"/>
      <c r="F2" s="98"/>
      <c r="G2" s="98"/>
      <c r="H2" s="98"/>
    </row>
    <row r="3" spans="1:8" ht="15.75">
      <c r="A3" s="98" t="s">
        <v>302</v>
      </c>
      <c r="B3" s="98"/>
      <c r="C3" s="98"/>
      <c r="D3" s="98"/>
      <c r="E3" s="98"/>
      <c r="F3" s="98"/>
      <c r="G3" s="98"/>
      <c r="H3" s="98"/>
    </row>
    <row r="4" spans="1:8" ht="15.75">
      <c r="A4" s="98" t="s">
        <v>376</v>
      </c>
      <c r="B4" s="98"/>
      <c r="C4" s="98"/>
      <c r="D4" s="98"/>
      <c r="E4" s="98"/>
      <c r="F4" s="98"/>
      <c r="G4" s="98"/>
      <c r="H4" s="98"/>
    </row>
    <row r="5" spans="1:8" ht="15.75">
      <c r="A5" s="86"/>
      <c r="B5" s="86"/>
      <c r="C5" s="86"/>
      <c r="D5" s="86"/>
      <c r="E5" s="86"/>
      <c r="F5" s="86"/>
      <c r="G5" s="86"/>
      <c r="H5" s="86"/>
    </row>
    <row r="6" spans="1:8" ht="15.75">
      <c r="A6" s="86"/>
      <c r="B6" s="86"/>
      <c r="C6" s="86"/>
      <c r="D6" s="86"/>
      <c r="E6" s="86"/>
      <c r="F6" s="86"/>
      <c r="G6" s="86"/>
      <c r="H6" s="86"/>
    </row>
    <row r="7" spans="1:8" ht="15.75">
      <c r="A7" s="86"/>
      <c r="B7" s="86"/>
      <c r="C7" s="86"/>
      <c r="D7" s="86"/>
      <c r="E7" s="86"/>
      <c r="F7" s="86"/>
      <c r="G7" s="86"/>
      <c r="H7" s="86"/>
    </row>
    <row r="8" spans="1:8" ht="12.75">
      <c r="A8" s="104"/>
      <c r="B8" s="104"/>
      <c r="C8" s="104"/>
      <c r="D8" s="104"/>
      <c r="E8" s="104"/>
      <c r="F8" s="104"/>
      <c r="G8" s="104"/>
      <c r="H8" s="104"/>
    </row>
    <row r="9" spans="1:8" ht="12.75">
      <c r="A9" s="104"/>
      <c r="B9" s="104"/>
      <c r="C9" s="104"/>
      <c r="D9" s="104"/>
      <c r="E9" s="104"/>
      <c r="F9" s="104"/>
      <c r="G9" s="104"/>
      <c r="H9" s="104"/>
    </row>
    <row r="10" spans="2:8" ht="12.75">
      <c r="B10" s="44" t="s">
        <v>162</v>
      </c>
      <c r="D10" s="71" t="s">
        <v>163</v>
      </c>
      <c r="E10" s="71"/>
      <c r="F10" s="71" t="s">
        <v>164</v>
      </c>
      <c r="G10" s="71"/>
      <c r="H10" s="41" t="s">
        <v>165</v>
      </c>
    </row>
    <row r="11" spans="4:8" ht="12.75">
      <c r="D11" s="72" t="s">
        <v>353</v>
      </c>
      <c r="E11" s="72"/>
      <c r="F11" s="71" t="s">
        <v>354</v>
      </c>
      <c r="G11" s="71"/>
      <c r="H11" s="41" t="s">
        <v>166</v>
      </c>
    </row>
    <row r="12" spans="4:8" ht="12.75">
      <c r="D12" s="72"/>
      <c r="E12" s="72"/>
      <c r="F12" s="71"/>
      <c r="G12" s="71"/>
      <c r="H12" s="41"/>
    </row>
    <row r="13" spans="1:10" ht="12.75">
      <c r="A13">
        <v>3106</v>
      </c>
      <c r="B13" t="s">
        <v>355</v>
      </c>
      <c r="D13" s="19">
        <v>0</v>
      </c>
      <c r="E13" s="19"/>
      <c r="F13" s="20">
        <v>24104200</v>
      </c>
      <c r="H13" s="20">
        <f>SUM(D13:F13)</f>
        <v>24104200</v>
      </c>
      <c r="J13" t="s">
        <v>9</v>
      </c>
    </row>
    <row r="14" spans="1:10" ht="12.75">
      <c r="A14">
        <v>3204</v>
      </c>
      <c r="B14" t="s">
        <v>232</v>
      </c>
      <c r="D14" s="20">
        <v>8212559.09</v>
      </c>
      <c r="F14" s="20">
        <v>8403481.26</v>
      </c>
      <c r="H14" s="20">
        <f>SUM(D14:F14)</f>
        <v>16616040.35</v>
      </c>
      <c r="J14" t="s">
        <v>9</v>
      </c>
    </row>
    <row r="15" spans="1:10" ht="12.75">
      <c r="A15">
        <v>3216</v>
      </c>
      <c r="B15" t="s">
        <v>372</v>
      </c>
      <c r="D15" s="20">
        <v>0</v>
      </c>
      <c r="F15" s="20">
        <v>23249434.73</v>
      </c>
      <c r="H15" s="20">
        <f>SUM(D15:F15)</f>
        <v>23249434.73</v>
      </c>
      <c r="J15" t="s">
        <v>9</v>
      </c>
    </row>
    <row r="16" spans="1:10" ht="12.75">
      <c r="A16">
        <v>3406</v>
      </c>
      <c r="B16" t="s">
        <v>356</v>
      </c>
      <c r="C16" s="9" t="s">
        <v>9</v>
      </c>
      <c r="D16" s="34">
        <v>60350</v>
      </c>
      <c r="E16" s="34" t="s">
        <v>9</v>
      </c>
      <c r="F16" s="34">
        <v>8872327</v>
      </c>
      <c r="G16" s="34" t="s">
        <v>9</v>
      </c>
      <c r="H16" s="20">
        <f>SUM(D16:F16)</f>
        <v>8932677</v>
      </c>
      <c r="J16" t="s">
        <v>9</v>
      </c>
    </row>
    <row r="17" spans="1:10" ht="12.75">
      <c r="A17">
        <v>3602</v>
      </c>
      <c r="B17" t="s">
        <v>357</v>
      </c>
      <c r="D17" s="20">
        <v>18147252.27</v>
      </c>
      <c r="F17" s="20">
        <v>4810882.26</v>
      </c>
      <c r="H17" s="20">
        <f>SUM(D17:F17)</f>
        <v>22958134.53</v>
      </c>
      <c r="J17" t="s">
        <v>9</v>
      </c>
    </row>
    <row r="18" spans="1:8" ht="12.75">
      <c r="A18" t="s">
        <v>9</v>
      </c>
      <c r="B18" t="s">
        <v>9</v>
      </c>
      <c r="C18" s="27"/>
      <c r="D18" s="28" t="s">
        <v>9</v>
      </c>
      <c r="E18" s="28"/>
      <c r="F18" s="28" t="s">
        <v>9</v>
      </c>
      <c r="G18" s="28"/>
      <c r="H18" s="28" t="s">
        <v>9</v>
      </c>
    </row>
    <row r="20" spans="3:9" ht="13.5" thickBot="1">
      <c r="C20" s="8" t="s">
        <v>233</v>
      </c>
      <c r="D20" s="21">
        <f>SUM(D14:D18)</f>
        <v>26420161.36</v>
      </c>
      <c r="E20" s="8" t="s">
        <v>233</v>
      </c>
      <c r="F20" s="21">
        <f>SUM(F13:F17)</f>
        <v>69440325.25</v>
      </c>
      <c r="G20" s="8" t="s">
        <v>233</v>
      </c>
      <c r="H20" s="21">
        <f>SUM(D20:F20)</f>
        <v>95860486.61</v>
      </c>
      <c r="I20" s="20">
        <f>SUM(F20+D20)</f>
        <v>95860486.61</v>
      </c>
    </row>
    <row r="21" ht="13.5" thickTop="1"/>
  </sheetData>
  <sheetProtection password="E1E0" sheet="1" objects="1" scenarios="1"/>
  <mergeCells count="6">
    <mergeCell ref="A8:H8"/>
    <mergeCell ref="A9:H9"/>
    <mergeCell ref="A1:H1"/>
    <mergeCell ref="A2:H2"/>
    <mergeCell ref="A3:H3"/>
    <mergeCell ref="A4:H4"/>
  </mergeCells>
  <printOptions horizontalCentered="1"/>
  <pageMargins left="0" right="0" top="1.75" bottom="1" header="0.5" footer="0.5"/>
  <pageSetup horizontalDpi="600" verticalDpi="600" orientation="portrait" r:id="rId1"/>
  <headerFooter alignWithMargins="0"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7.140625" style="0" bestFit="1" customWidth="1"/>
    <col min="3" max="3" width="16.57421875" style="0" customWidth="1"/>
    <col min="4" max="4" width="17.57421875" style="0" bestFit="1" customWidth="1"/>
    <col min="5" max="5" width="17.00390625" style="0" customWidth="1"/>
    <col min="6" max="6" width="3.421875" style="0" hidden="1" customWidth="1"/>
    <col min="7" max="7" width="10.7109375" style="0" bestFit="1" customWidth="1"/>
  </cols>
  <sheetData>
    <row r="1" spans="2:7" ht="15.75">
      <c r="B1" s="98" t="s">
        <v>292</v>
      </c>
      <c r="C1" s="98"/>
      <c r="D1" s="98"/>
      <c r="E1" s="98"/>
      <c r="F1" s="98"/>
      <c r="G1" s="98"/>
    </row>
    <row r="2" spans="2:7" ht="15.75">
      <c r="B2" s="98" t="s">
        <v>303</v>
      </c>
      <c r="C2" s="98"/>
      <c r="D2" s="98"/>
      <c r="E2" s="98"/>
      <c r="F2" s="98"/>
      <c r="G2" s="98"/>
    </row>
    <row r="3" spans="2:7" ht="15.75">
      <c r="B3" s="98" t="s">
        <v>376</v>
      </c>
      <c r="C3" s="98"/>
      <c r="D3" s="98"/>
      <c r="E3" s="98"/>
      <c r="F3" s="98"/>
      <c r="G3" s="98"/>
    </row>
    <row r="4" spans="2:7" ht="15.75">
      <c r="B4" s="103"/>
      <c r="C4" s="103"/>
      <c r="D4" s="103"/>
      <c r="E4" s="103"/>
      <c r="F4" s="103"/>
      <c r="G4" s="103"/>
    </row>
    <row r="5" spans="2:7" ht="15.75">
      <c r="B5" s="101"/>
      <c r="C5" s="101"/>
      <c r="D5" s="101"/>
      <c r="E5" s="101"/>
      <c r="F5" s="101"/>
      <c r="G5" s="101"/>
    </row>
    <row r="6" spans="2:7" ht="12.75">
      <c r="B6" s="44" t="s">
        <v>67</v>
      </c>
      <c r="C6" s="42" t="s">
        <v>97</v>
      </c>
      <c r="D6" s="42" t="s">
        <v>16</v>
      </c>
      <c r="E6" s="42" t="s">
        <v>68</v>
      </c>
      <c r="F6" s="42"/>
      <c r="G6" s="60" t="s">
        <v>69</v>
      </c>
    </row>
    <row r="7" spans="2:7" ht="12.75">
      <c r="B7" s="44"/>
      <c r="C7" s="42" t="s">
        <v>111</v>
      </c>
      <c r="D7" s="42" t="s">
        <v>20</v>
      </c>
      <c r="E7" s="42"/>
      <c r="F7" s="42"/>
      <c r="G7" s="60"/>
    </row>
    <row r="8" spans="3:7" ht="12.75">
      <c r="C8" s="1"/>
      <c r="D8" s="1"/>
      <c r="E8" s="1"/>
      <c r="F8" s="1"/>
      <c r="G8" s="7"/>
    </row>
    <row r="9" spans="2:7" ht="12.75">
      <c r="B9" s="44" t="s">
        <v>196</v>
      </c>
      <c r="C9" s="1"/>
      <c r="D9" s="1"/>
      <c r="E9" s="1"/>
      <c r="F9" s="1"/>
      <c r="G9" s="7"/>
    </row>
    <row r="10" spans="1:7" ht="12.75">
      <c r="A10">
        <v>3261</v>
      </c>
      <c r="B10" t="s">
        <v>195</v>
      </c>
      <c r="C10" s="1">
        <v>3317300</v>
      </c>
      <c r="D10" s="1">
        <v>3317300</v>
      </c>
      <c r="E10" s="1">
        <v>2527964.29</v>
      </c>
      <c r="F10" s="1"/>
      <c r="G10" s="22">
        <f>SUM(E10/D10)</f>
        <v>0.7620547704458446</v>
      </c>
    </row>
    <row r="11" spans="1:7" ht="12.75">
      <c r="A11">
        <v>3262</v>
      </c>
      <c r="B11" t="s">
        <v>133</v>
      </c>
      <c r="C11" s="1">
        <v>602760</v>
      </c>
      <c r="D11" s="1">
        <v>602760</v>
      </c>
      <c r="E11" s="1">
        <v>414425.95</v>
      </c>
      <c r="F11" s="1"/>
      <c r="G11" s="22">
        <f>SUM(E11/D11)</f>
        <v>0.6875471995487424</v>
      </c>
    </row>
    <row r="12" spans="1:7" ht="12.75">
      <c r="A12">
        <v>3265</v>
      </c>
      <c r="B12" t="s">
        <v>210</v>
      </c>
      <c r="C12" s="1">
        <v>589815</v>
      </c>
      <c r="D12" s="1">
        <v>589815</v>
      </c>
      <c r="E12" s="1">
        <v>0</v>
      </c>
      <c r="F12" s="1"/>
      <c r="G12" s="22">
        <f>SUM(E12/D12)</f>
        <v>0</v>
      </c>
    </row>
    <row r="13" spans="1:7" ht="12.75">
      <c r="A13">
        <v>3266</v>
      </c>
      <c r="B13" t="s">
        <v>211</v>
      </c>
      <c r="C13" s="10">
        <v>60000</v>
      </c>
      <c r="D13" s="10">
        <v>60000</v>
      </c>
      <c r="E13" s="10">
        <v>67047.03</v>
      </c>
      <c r="F13" s="10"/>
      <c r="G13" s="25">
        <f>SUM(E13/D13)</f>
        <v>1.1174505</v>
      </c>
    </row>
    <row r="14" spans="2:8" ht="12.75">
      <c r="B14" s="44" t="s">
        <v>24</v>
      </c>
      <c r="C14" s="45">
        <f>SUM(C10:C13)</f>
        <v>4569875</v>
      </c>
      <c r="D14" s="45">
        <f>SUM(D10:D13)</f>
        <v>4569875</v>
      </c>
      <c r="E14" s="45">
        <f>SUM(E10:E13)</f>
        <v>3009437.27</v>
      </c>
      <c r="F14" s="45"/>
      <c r="G14" s="61">
        <f>SUM(E14/D14)</f>
        <v>0.6585382029048935</v>
      </c>
      <c r="H14" t="s">
        <v>9</v>
      </c>
    </row>
    <row r="15" spans="3:7" ht="12.75">
      <c r="C15" s="1"/>
      <c r="D15" s="1"/>
      <c r="E15" s="1"/>
      <c r="F15" s="1"/>
      <c r="G15" s="7"/>
    </row>
    <row r="16" spans="2:7" ht="12.75">
      <c r="B16" s="44" t="s">
        <v>197</v>
      </c>
      <c r="C16" s="1"/>
      <c r="D16" s="1"/>
      <c r="E16" s="1"/>
      <c r="F16" s="1"/>
      <c r="G16" s="22"/>
    </row>
    <row r="17" spans="1:7" ht="12.75">
      <c r="A17">
        <v>3337</v>
      </c>
      <c r="B17" t="s">
        <v>167</v>
      </c>
      <c r="C17" s="1">
        <v>49930</v>
      </c>
      <c r="D17" s="1">
        <v>49930</v>
      </c>
      <c r="E17" s="1">
        <v>32346</v>
      </c>
      <c r="F17" s="1"/>
      <c r="G17" s="22">
        <f>SUM(E17/D17)</f>
        <v>0.6478269577408372</v>
      </c>
    </row>
    <row r="18" spans="1:7" ht="12.75">
      <c r="A18">
        <v>3338</v>
      </c>
      <c r="B18" t="s">
        <v>168</v>
      </c>
      <c r="C18" s="10">
        <v>66919</v>
      </c>
      <c r="D18" s="10">
        <v>66919</v>
      </c>
      <c r="E18" s="10">
        <v>45507</v>
      </c>
      <c r="F18" s="10"/>
      <c r="G18" s="25">
        <f>SUM(E18/D18)</f>
        <v>0.6800310823532928</v>
      </c>
    </row>
    <row r="19" spans="2:8" ht="12.75">
      <c r="B19" s="44" t="s">
        <v>29</v>
      </c>
      <c r="C19" s="45">
        <f>SUM(C15:C18)</f>
        <v>116849</v>
      </c>
      <c r="D19" s="45">
        <f>SUM(D15:D18)</f>
        <v>116849</v>
      </c>
      <c r="E19" s="45">
        <f>SUM(E15:E18)</f>
        <v>77853</v>
      </c>
      <c r="F19" s="45"/>
      <c r="G19" s="61">
        <f>SUM(E19/D19)</f>
        <v>0.6662701435185582</v>
      </c>
      <c r="H19" t="s">
        <v>9</v>
      </c>
    </row>
    <row r="20" spans="3:7" ht="12.75">
      <c r="C20" s="1"/>
      <c r="D20" s="1"/>
      <c r="E20" s="1"/>
      <c r="F20" s="1"/>
      <c r="G20" s="22"/>
    </row>
    <row r="21" spans="2:7" ht="12.75">
      <c r="B21" s="44" t="s">
        <v>72</v>
      </c>
      <c r="C21" s="1"/>
      <c r="D21" s="1"/>
      <c r="E21" s="1"/>
      <c r="F21" s="1"/>
      <c r="G21" s="22"/>
    </row>
    <row r="22" spans="1:7" ht="12.75">
      <c r="A22">
        <v>3430</v>
      </c>
      <c r="B22" t="s">
        <v>149</v>
      </c>
      <c r="C22" s="1">
        <v>30000</v>
      </c>
      <c r="D22" s="1">
        <v>30000</v>
      </c>
      <c r="E22" s="1">
        <v>118362.31</v>
      </c>
      <c r="F22" s="1"/>
      <c r="G22" s="22">
        <f aca="true" t="shared" si="0" ref="G22:G27">SUM(E22/D22)</f>
        <v>3.9454103333333332</v>
      </c>
    </row>
    <row r="23" spans="1:7" ht="12.75">
      <c r="A23">
        <v>3451</v>
      </c>
      <c r="B23" t="s">
        <v>112</v>
      </c>
      <c r="C23" s="1">
        <v>4677750</v>
      </c>
      <c r="D23" s="1">
        <v>4677750</v>
      </c>
      <c r="E23" s="1">
        <v>4314999.23</v>
      </c>
      <c r="F23" s="1"/>
      <c r="G23" s="22">
        <f t="shared" si="0"/>
        <v>0.9224518689540913</v>
      </c>
    </row>
    <row r="24" spans="1:7" ht="12.75">
      <c r="A24">
        <v>3452</v>
      </c>
      <c r="B24" t="s">
        <v>113</v>
      </c>
      <c r="C24" s="1">
        <v>830300</v>
      </c>
      <c r="D24" s="1">
        <v>830300</v>
      </c>
      <c r="E24" s="1">
        <v>26537.01</v>
      </c>
      <c r="F24" s="1"/>
      <c r="G24" s="22">
        <f t="shared" si="0"/>
        <v>0.031960749126821626</v>
      </c>
    </row>
    <row r="25" spans="1:7" ht="12.75">
      <c r="A25">
        <v>3453</v>
      </c>
      <c r="B25" t="s">
        <v>114</v>
      </c>
      <c r="C25" s="1">
        <v>199375</v>
      </c>
      <c r="D25" s="1">
        <v>199375</v>
      </c>
      <c r="E25" s="1">
        <v>188631.64</v>
      </c>
      <c r="F25" s="1"/>
      <c r="G25" s="22">
        <f t="shared" si="0"/>
        <v>0.9461148087774295</v>
      </c>
    </row>
    <row r="26" spans="1:7" ht="12.75">
      <c r="A26">
        <v>3454</v>
      </c>
      <c r="B26" t="s">
        <v>115</v>
      </c>
      <c r="C26" s="1">
        <v>190000</v>
      </c>
      <c r="D26" s="1">
        <v>190000</v>
      </c>
      <c r="E26" s="1">
        <v>245361.11</v>
      </c>
      <c r="F26" s="1"/>
      <c r="G26" s="22">
        <f t="shared" si="0"/>
        <v>1.2913742631578946</v>
      </c>
    </row>
    <row r="27" spans="1:7" ht="12.75">
      <c r="A27">
        <v>3455</v>
      </c>
      <c r="B27" t="s">
        <v>116</v>
      </c>
      <c r="C27" s="1">
        <v>20000</v>
      </c>
      <c r="D27" s="1">
        <v>20000</v>
      </c>
      <c r="E27" s="1">
        <v>24254.55</v>
      </c>
      <c r="F27" s="1"/>
      <c r="G27" s="22">
        <f t="shared" si="0"/>
        <v>1.2127275</v>
      </c>
    </row>
    <row r="28" spans="1:7" ht="12.75">
      <c r="A28">
        <v>3490</v>
      </c>
      <c r="B28" t="s">
        <v>234</v>
      </c>
      <c r="C28" s="1">
        <v>0</v>
      </c>
      <c r="D28" s="1">
        <v>0</v>
      </c>
      <c r="E28" s="13">
        <v>712.38</v>
      </c>
      <c r="F28" s="1"/>
      <c r="G28" s="92" t="s">
        <v>314</v>
      </c>
    </row>
    <row r="29" spans="1:7" ht="12.75">
      <c r="A29">
        <v>3497</v>
      </c>
      <c r="B29" t="s">
        <v>240</v>
      </c>
      <c r="C29" s="10">
        <v>0</v>
      </c>
      <c r="D29" s="10">
        <v>0</v>
      </c>
      <c r="E29" s="10">
        <v>0</v>
      </c>
      <c r="F29" s="10"/>
      <c r="G29" s="94" t="s">
        <v>314</v>
      </c>
    </row>
    <row r="30" spans="2:7" ht="12.75">
      <c r="B30" s="44" t="s">
        <v>33</v>
      </c>
      <c r="C30" s="45">
        <f>SUM(C22:C29)</f>
        <v>5947425</v>
      </c>
      <c r="D30" s="45">
        <f>SUM(D22:D29)</f>
        <v>5947425</v>
      </c>
      <c r="E30" s="45">
        <f>SUM(E22:E29)</f>
        <v>4918858.2299999995</v>
      </c>
      <c r="F30" s="45"/>
      <c r="G30" s="61">
        <f>SUM(E30/D30)</f>
        <v>0.8270567901234567</v>
      </c>
    </row>
    <row r="31" spans="3:7" ht="12.75">
      <c r="C31" s="1"/>
      <c r="D31" s="1"/>
      <c r="E31" s="1"/>
      <c r="F31" s="1"/>
      <c r="G31" s="22"/>
    </row>
    <row r="32" spans="3:7" ht="12.75">
      <c r="C32" s="1"/>
      <c r="D32" s="1"/>
      <c r="E32" s="1"/>
      <c r="F32" s="1"/>
      <c r="G32" s="22"/>
    </row>
    <row r="33" spans="2:7" ht="12.75">
      <c r="B33" t="s">
        <v>74</v>
      </c>
      <c r="C33" s="1">
        <f>SUM(C14+C19+C30)</f>
        <v>10634149</v>
      </c>
      <c r="D33" s="1">
        <f>SUM(D14+D19+D30)</f>
        <v>10634149</v>
      </c>
      <c r="E33" s="1">
        <f>SUM(E14+E19+E30)</f>
        <v>8006148.5</v>
      </c>
      <c r="F33" s="14"/>
      <c r="G33" s="22">
        <f>SUM(E33/D33)</f>
        <v>0.7528715743967853</v>
      </c>
    </row>
    <row r="34" spans="2:7" ht="12.75">
      <c r="B34" t="s">
        <v>316</v>
      </c>
      <c r="C34" s="10">
        <v>3511453.42</v>
      </c>
      <c r="D34" s="10">
        <v>3511453.42</v>
      </c>
      <c r="E34" s="10">
        <v>3511453.42</v>
      </c>
      <c r="F34" s="10"/>
      <c r="G34" s="25"/>
    </row>
    <row r="35" spans="2:7" ht="13.5" thickBot="1">
      <c r="B35" s="44" t="s">
        <v>3</v>
      </c>
      <c r="C35" s="46">
        <f>SUM(C33:C34)</f>
        <v>14145602.42</v>
      </c>
      <c r="D35" s="46">
        <f>SUM(D33:D34)</f>
        <v>14145602.42</v>
      </c>
      <c r="E35" s="46">
        <f>SUM(E33:E34)</f>
        <v>11517601.92</v>
      </c>
      <c r="F35" s="46"/>
      <c r="G35" s="62">
        <f>SUM(E35/D35)</f>
        <v>0.8142178450962005</v>
      </c>
    </row>
    <row r="36" spans="3:7" ht="13.5" thickTop="1">
      <c r="C36" s="1"/>
      <c r="D36" s="1"/>
      <c r="E36" s="1"/>
      <c r="F36" s="1"/>
      <c r="G36" s="7"/>
    </row>
    <row r="37" spans="4:7" ht="12.75">
      <c r="D37" s="1"/>
      <c r="E37" s="1"/>
      <c r="F37" s="1"/>
      <c r="G37" s="7"/>
    </row>
    <row r="38" spans="4:7" ht="12.75">
      <c r="D38" s="1"/>
      <c r="E38" s="1"/>
      <c r="F38" s="1"/>
      <c r="G38" s="7"/>
    </row>
    <row r="39" spans="2:7" ht="12.75">
      <c r="B39" s="44" t="s">
        <v>75</v>
      </c>
      <c r="C39" s="44"/>
      <c r="D39" s="45" t="s">
        <v>76</v>
      </c>
      <c r="E39" s="45" t="s">
        <v>75</v>
      </c>
      <c r="F39" s="45"/>
      <c r="G39" s="60" t="s">
        <v>77</v>
      </c>
    </row>
    <row r="40" spans="4:7" ht="12.75">
      <c r="D40" s="1"/>
      <c r="E40" s="1"/>
      <c r="F40" s="1"/>
      <c r="G40" s="7"/>
    </row>
    <row r="41" spans="2:7" ht="12.75">
      <c r="B41" s="44" t="s">
        <v>117</v>
      </c>
      <c r="D41" s="1"/>
      <c r="E41" s="1"/>
      <c r="F41" s="1"/>
      <c r="G41" s="7"/>
    </row>
    <row r="42" spans="4:7" ht="12.75">
      <c r="D42" s="1" t="s">
        <v>9</v>
      </c>
      <c r="E42" s="1" t="s">
        <v>9</v>
      </c>
      <c r="F42" s="1"/>
      <c r="G42" s="7"/>
    </row>
    <row r="43" spans="2:7" ht="12.75">
      <c r="B43" t="s">
        <v>118</v>
      </c>
      <c r="D43" s="1">
        <v>3525302</v>
      </c>
      <c r="E43" s="1">
        <v>3217892.44</v>
      </c>
      <c r="F43" s="1"/>
      <c r="G43" s="7">
        <f aca="true" t="shared" si="1" ref="G43:G49">SUM(E43/D43)</f>
        <v>0.9127990850145604</v>
      </c>
    </row>
    <row r="44" spans="2:7" ht="12.75">
      <c r="B44" t="s">
        <v>119</v>
      </c>
      <c r="D44" s="1">
        <v>1220838.44</v>
      </c>
      <c r="E44" s="1">
        <v>1144486.5</v>
      </c>
      <c r="F44" s="1"/>
      <c r="G44" s="7">
        <f t="shared" si="1"/>
        <v>0.9374594233779205</v>
      </c>
    </row>
    <row r="45" spans="2:7" ht="12.75">
      <c r="B45" t="s">
        <v>120</v>
      </c>
      <c r="D45" s="1">
        <v>302248.2</v>
      </c>
      <c r="E45" s="1">
        <v>104765.84</v>
      </c>
      <c r="F45" s="1"/>
      <c r="G45" s="7">
        <f t="shared" si="1"/>
        <v>0.34662188228085394</v>
      </c>
    </row>
    <row r="46" spans="2:7" ht="12.75">
      <c r="B46" t="s">
        <v>121</v>
      </c>
      <c r="D46" s="1">
        <v>95600</v>
      </c>
      <c r="E46" s="1">
        <v>91373.52</v>
      </c>
      <c r="F46" s="1"/>
      <c r="G46" s="7">
        <f t="shared" si="1"/>
        <v>0.9557899581589958</v>
      </c>
    </row>
    <row r="47" spans="2:7" ht="12.75">
      <c r="B47" t="s">
        <v>122</v>
      </c>
      <c r="D47" s="1">
        <v>5521858.94</v>
      </c>
      <c r="E47" s="1">
        <v>3947681.89</v>
      </c>
      <c r="F47" s="1"/>
      <c r="G47" s="7">
        <f t="shared" si="1"/>
        <v>0.7149190033456377</v>
      </c>
    </row>
    <row r="48" spans="2:7" ht="12.75">
      <c r="B48" t="s">
        <v>123</v>
      </c>
      <c r="D48" s="1">
        <v>393638.57</v>
      </c>
      <c r="E48" s="1">
        <v>143064.97</v>
      </c>
      <c r="F48" s="1"/>
      <c r="G48" s="7">
        <f t="shared" si="1"/>
        <v>0.3634424594114342</v>
      </c>
    </row>
    <row r="49" spans="2:7" ht="12.75">
      <c r="B49" t="s">
        <v>124</v>
      </c>
      <c r="D49" s="10">
        <v>224855</v>
      </c>
      <c r="E49" s="10">
        <v>143977.26</v>
      </c>
      <c r="F49" s="10"/>
      <c r="G49" s="11">
        <f t="shared" si="1"/>
        <v>0.6403115785728581</v>
      </c>
    </row>
    <row r="50" spans="4:7" ht="12.75">
      <c r="D50" s="1" t="s">
        <v>9</v>
      </c>
      <c r="E50" s="1"/>
      <c r="F50" s="1"/>
      <c r="G50" s="7"/>
    </row>
    <row r="51" spans="2:7" ht="12.75">
      <c r="B51" s="44" t="s">
        <v>83</v>
      </c>
      <c r="C51" s="44"/>
      <c r="D51" s="45">
        <f>SUM(D43:D50)</f>
        <v>11284341.15</v>
      </c>
      <c r="E51" s="45">
        <f>SUM(E40:E49)</f>
        <v>8793242.42</v>
      </c>
      <c r="F51" s="64"/>
      <c r="G51" s="60">
        <f>SUM(E51/D51)</f>
        <v>0.7792428732093056</v>
      </c>
    </row>
    <row r="52" spans="4:7" ht="12.75">
      <c r="D52" s="1"/>
      <c r="E52" s="1"/>
      <c r="F52" s="1"/>
      <c r="G52" s="7"/>
    </row>
    <row r="53" spans="2:7" ht="12.75">
      <c r="B53" t="s">
        <v>125</v>
      </c>
      <c r="D53" s="17">
        <v>120022.13</v>
      </c>
      <c r="E53" s="17">
        <v>120022.13</v>
      </c>
      <c r="F53" s="1"/>
      <c r="G53" s="7"/>
    </row>
    <row r="54" spans="2:7" ht="12.75">
      <c r="B54" t="s">
        <v>84</v>
      </c>
      <c r="D54" s="12">
        <v>2741239.14</v>
      </c>
      <c r="E54" s="24">
        <f>E35-E51-E53</f>
        <v>2604337.37</v>
      </c>
      <c r="F54" s="12"/>
      <c r="G54" s="15" t="s">
        <v>9</v>
      </c>
    </row>
    <row r="55" spans="4:7" ht="12.75">
      <c r="D55" s="10"/>
      <c r="E55" s="10"/>
      <c r="F55" s="10"/>
      <c r="G55" s="11"/>
    </row>
    <row r="56" spans="2:7" ht="13.5" thickBot="1">
      <c r="B56" s="44" t="s">
        <v>3</v>
      </c>
      <c r="C56" s="44"/>
      <c r="D56" s="46">
        <f>SUM(D51:D55)</f>
        <v>14145602.420000002</v>
      </c>
      <c r="E56" s="46">
        <f>SUM(E51+E53+E54)</f>
        <v>11517601.920000002</v>
      </c>
      <c r="F56" s="46"/>
      <c r="G56" s="62">
        <f>SUM(E56/D56)</f>
        <v>0.8142178450962007</v>
      </c>
    </row>
    <row r="57" ht="13.5" thickTop="1"/>
    <row r="58" ht="12.75">
      <c r="D58" s="1"/>
    </row>
  </sheetData>
  <sheetProtection password="E1E0" sheet="1" objects="1" scenarios="1"/>
  <mergeCells count="5">
    <mergeCell ref="B5:G5"/>
    <mergeCell ref="B1:G1"/>
    <mergeCell ref="B2:G2"/>
    <mergeCell ref="B3:G3"/>
    <mergeCell ref="B4:G4"/>
  </mergeCells>
  <printOptions gridLines="1"/>
  <pageMargins left="0.75" right="0.25" top="1" bottom="0.5" header="0.5" footer="0.5"/>
  <pageSetup fitToHeight="1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5"/>
  <sheetViews>
    <sheetView workbookViewId="0" topLeftCell="A1">
      <selection activeCell="A1" sqref="A1:I1"/>
    </sheetView>
  </sheetViews>
  <sheetFormatPr defaultColWidth="9.140625" defaultRowHeight="12.75"/>
  <cols>
    <col min="1" max="1" width="6.421875" style="18" bestFit="1" customWidth="1"/>
    <col min="2" max="2" width="30.00390625" style="0" customWidth="1"/>
    <col min="3" max="3" width="13.7109375" style="1" customWidth="1"/>
    <col min="4" max="4" width="13.8515625" style="17" customWidth="1"/>
    <col min="5" max="5" width="13.421875" style="1" bestFit="1" customWidth="1"/>
    <col min="6" max="6" width="11.8515625" style="1" bestFit="1" customWidth="1"/>
    <col min="7" max="7" width="16.8515625" style="1" bestFit="1" customWidth="1"/>
    <col min="8" max="8" width="15.140625" style="1" bestFit="1" customWidth="1"/>
    <col min="9" max="9" width="13.421875" style="0" bestFit="1" customWidth="1"/>
  </cols>
  <sheetData>
    <row r="1" spans="1:9" ht="15.75">
      <c r="A1" s="111" t="s">
        <v>292</v>
      </c>
      <c r="B1" s="98"/>
      <c r="C1" s="98"/>
      <c r="D1" s="98"/>
      <c r="E1" s="98"/>
      <c r="F1" s="98"/>
      <c r="G1" s="98"/>
      <c r="H1" s="98"/>
      <c r="I1" s="98"/>
    </row>
    <row r="2" spans="1:9" ht="15.75">
      <c r="A2" s="111" t="s">
        <v>304</v>
      </c>
      <c r="B2" s="98"/>
      <c r="C2" s="98"/>
      <c r="D2" s="98"/>
      <c r="E2" s="98"/>
      <c r="F2" s="98"/>
      <c r="G2" s="98"/>
      <c r="H2" s="98"/>
      <c r="I2" s="98"/>
    </row>
    <row r="3" spans="1:9" ht="15.75">
      <c r="A3" s="111" t="s">
        <v>305</v>
      </c>
      <c r="B3" s="98"/>
      <c r="C3" s="98"/>
      <c r="D3" s="98"/>
      <c r="E3" s="98"/>
      <c r="F3" s="98"/>
      <c r="G3" s="98"/>
      <c r="H3" s="98"/>
      <c r="I3" s="98"/>
    </row>
    <row r="4" spans="1:9" ht="15.75">
      <c r="A4" s="111" t="s">
        <v>376</v>
      </c>
      <c r="B4" s="98"/>
      <c r="C4" s="98"/>
      <c r="D4" s="98"/>
      <c r="E4" s="98"/>
      <c r="F4" s="98"/>
      <c r="G4" s="98"/>
      <c r="H4" s="98"/>
      <c r="I4" s="98"/>
    </row>
    <row r="5" spans="1:9" ht="15.75">
      <c r="A5" s="109"/>
      <c r="B5" s="103"/>
      <c r="C5" s="103"/>
      <c r="D5" s="103"/>
      <c r="E5" s="103"/>
      <c r="F5" s="103"/>
      <c r="G5" s="103"/>
      <c r="H5" s="103"/>
      <c r="I5" s="103"/>
    </row>
    <row r="6" spans="1:9" ht="15.75">
      <c r="A6" s="110"/>
      <c r="B6" s="101"/>
      <c r="C6" s="101"/>
      <c r="D6" s="101"/>
      <c r="E6" s="101"/>
      <c r="F6" s="101"/>
      <c r="G6" s="101"/>
      <c r="H6" s="101"/>
      <c r="I6" s="101"/>
    </row>
    <row r="7" spans="1:9" s="2" customFormat="1" ht="12.75">
      <c r="A7" s="40"/>
      <c r="B7" s="41"/>
      <c r="C7" s="42" t="s">
        <v>105</v>
      </c>
      <c r="D7" s="43" t="s">
        <v>106</v>
      </c>
      <c r="E7" s="42" t="s">
        <v>16</v>
      </c>
      <c r="F7" s="42" t="s">
        <v>136</v>
      </c>
      <c r="G7" s="42" t="s">
        <v>98</v>
      </c>
      <c r="H7" s="42" t="s">
        <v>75</v>
      </c>
      <c r="I7" s="41" t="s">
        <v>141</v>
      </c>
    </row>
    <row r="8" spans="1:9" s="2" customFormat="1" ht="12.75">
      <c r="A8" s="40"/>
      <c r="B8" s="41"/>
      <c r="C8" s="42" t="s">
        <v>107</v>
      </c>
      <c r="D8" s="43" t="s">
        <v>20</v>
      </c>
      <c r="E8" s="42" t="s">
        <v>20</v>
      </c>
      <c r="F8" s="42"/>
      <c r="G8" s="42"/>
      <c r="H8" s="42" t="s">
        <v>108</v>
      </c>
      <c r="I8" s="41" t="s">
        <v>102</v>
      </c>
    </row>
    <row r="9" spans="1:9" s="2" customFormat="1" ht="12.75">
      <c r="A9" s="40" t="s">
        <v>139</v>
      </c>
      <c r="B9" s="41"/>
      <c r="C9" s="42"/>
      <c r="D9" s="43" t="s">
        <v>317</v>
      </c>
      <c r="E9" s="42"/>
      <c r="F9" s="42"/>
      <c r="G9" s="42"/>
      <c r="H9" s="42"/>
      <c r="I9" s="41"/>
    </row>
    <row r="10" spans="1:9" ht="13.5" customHeight="1">
      <c r="A10" s="40" t="s">
        <v>140</v>
      </c>
      <c r="B10" s="44" t="s">
        <v>109</v>
      </c>
      <c r="C10" s="45"/>
      <c r="D10" s="36"/>
      <c r="E10" s="45"/>
      <c r="F10" s="45"/>
      <c r="G10" s="45"/>
      <c r="H10" s="45"/>
      <c r="I10" s="44"/>
    </row>
    <row r="11" spans="1:9" ht="12.75">
      <c r="A11" s="18" t="s">
        <v>9</v>
      </c>
      <c r="B11" t="s">
        <v>9</v>
      </c>
      <c r="H11" s="1" t="s">
        <v>9</v>
      </c>
      <c r="I11" s="13"/>
    </row>
    <row r="12" spans="1:9" ht="12.75">
      <c r="A12" s="89">
        <v>4016</v>
      </c>
      <c r="B12" t="s">
        <v>264</v>
      </c>
      <c r="C12" s="1">
        <v>2814332</v>
      </c>
      <c r="D12" s="37">
        <v>472817.63</v>
      </c>
      <c r="E12" s="1">
        <v>472374.62</v>
      </c>
      <c r="F12" s="1">
        <v>0</v>
      </c>
      <c r="G12" s="1">
        <v>0</v>
      </c>
      <c r="H12" s="1">
        <v>115831.81</v>
      </c>
      <c r="I12" s="13">
        <f aca="true" t="shared" si="0" ref="I12:I35">SUM(E12-F12-G12-H12)</f>
        <v>356542.81</v>
      </c>
    </row>
    <row r="13" spans="1:9" ht="12.75">
      <c r="A13" s="89">
        <v>4026</v>
      </c>
      <c r="B13" t="s">
        <v>265</v>
      </c>
      <c r="C13" s="1">
        <v>1275658</v>
      </c>
      <c r="D13" s="37">
        <v>203694.14</v>
      </c>
      <c r="E13" s="1">
        <v>117265.94</v>
      </c>
      <c r="F13" s="1">
        <v>0</v>
      </c>
      <c r="G13" s="1">
        <v>0</v>
      </c>
      <c r="H13" s="1">
        <v>117265.94</v>
      </c>
      <c r="I13" s="13">
        <f t="shared" si="0"/>
        <v>0</v>
      </c>
    </row>
    <row r="14" spans="1:9" ht="12.75">
      <c r="A14" s="89">
        <v>4036</v>
      </c>
      <c r="B14" t="s">
        <v>322</v>
      </c>
      <c r="C14" s="1">
        <v>31241</v>
      </c>
      <c r="D14" s="37">
        <v>13459.89</v>
      </c>
      <c r="E14" s="1">
        <v>11832</v>
      </c>
      <c r="F14" s="1">
        <v>0</v>
      </c>
      <c r="G14" s="1">
        <v>0</v>
      </c>
      <c r="H14" s="1">
        <v>11832</v>
      </c>
      <c r="I14" s="13">
        <f t="shared" si="0"/>
        <v>0</v>
      </c>
    </row>
    <row r="15" spans="1:9" ht="12.75">
      <c r="A15" s="89">
        <v>4046</v>
      </c>
      <c r="B15" t="s">
        <v>266</v>
      </c>
      <c r="C15" s="1">
        <v>191656</v>
      </c>
      <c r="D15" s="37">
        <v>20835.71</v>
      </c>
      <c r="E15" s="1">
        <v>1804.06</v>
      </c>
      <c r="F15" s="1">
        <v>0</v>
      </c>
      <c r="G15" s="1">
        <v>0</v>
      </c>
      <c r="H15" s="1">
        <v>1804.06</v>
      </c>
      <c r="I15" s="13">
        <f t="shared" si="0"/>
        <v>0</v>
      </c>
    </row>
    <row r="16" spans="1:9" s="88" customFormat="1" ht="12.75">
      <c r="A16" s="89">
        <v>4056</v>
      </c>
      <c r="B16" t="s">
        <v>245</v>
      </c>
      <c r="C16" s="1">
        <v>119564</v>
      </c>
      <c r="D16" s="37">
        <v>21390.71</v>
      </c>
      <c r="E16" s="1">
        <v>21390.71</v>
      </c>
      <c r="F16" s="1">
        <v>0</v>
      </c>
      <c r="G16" s="1">
        <v>0</v>
      </c>
      <c r="H16" s="1">
        <v>21390.71</v>
      </c>
      <c r="I16" s="13">
        <f t="shared" si="0"/>
        <v>0</v>
      </c>
    </row>
    <row r="17" spans="1:9" s="88" customFormat="1" ht="12.75">
      <c r="A17" s="90">
        <v>4076</v>
      </c>
      <c r="B17" s="30" t="s">
        <v>288</v>
      </c>
      <c r="C17" s="31">
        <v>6500</v>
      </c>
      <c r="D17" s="38">
        <v>6492</v>
      </c>
      <c r="E17" s="31">
        <v>9492</v>
      </c>
      <c r="F17" s="31">
        <v>0</v>
      </c>
      <c r="G17" s="31">
        <v>0</v>
      </c>
      <c r="H17" s="31">
        <v>1837.7</v>
      </c>
      <c r="I17" s="32">
        <f t="shared" si="0"/>
        <v>7654.3</v>
      </c>
    </row>
    <row r="18" spans="1:9" s="88" customFormat="1" ht="12.75">
      <c r="A18" s="90">
        <v>4096</v>
      </c>
      <c r="B18" s="30" t="s">
        <v>289</v>
      </c>
      <c r="C18" s="31">
        <v>15000</v>
      </c>
      <c r="D18" s="38">
        <v>1810.52</v>
      </c>
      <c r="E18" s="31">
        <v>3116.69</v>
      </c>
      <c r="F18" s="31">
        <v>0</v>
      </c>
      <c r="G18" s="31">
        <v>0</v>
      </c>
      <c r="H18" s="31">
        <v>3116.69</v>
      </c>
      <c r="I18" s="32">
        <f t="shared" si="0"/>
        <v>0</v>
      </c>
    </row>
    <row r="19" spans="1:9" s="88" customFormat="1" ht="12.75">
      <c r="A19" s="89">
        <v>4106</v>
      </c>
      <c r="B19" t="s">
        <v>325</v>
      </c>
      <c r="C19" s="1">
        <v>7653582</v>
      </c>
      <c r="D19" s="37">
        <v>12244.68</v>
      </c>
      <c r="E19" s="1">
        <v>12244.68</v>
      </c>
      <c r="F19" s="1">
        <v>0</v>
      </c>
      <c r="G19" s="1">
        <v>0</v>
      </c>
      <c r="H19" s="1">
        <v>12244.68</v>
      </c>
      <c r="I19" s="96">
        <v>0</v>
      </c>
    </row>
    <row r="20" spans="1:9" ht="12.75">
      <c r="A20" s="89">
        <v>4116</v>
      </c>
      <c r="B20" t="s">
        <v>267</v>
      </c>
      <c r="C20" s="1">
        <v>7653582</v>
      </c>
      <c r="D20" s="37">
        <v>6102.68</v>
      </c>
      <c r="E20" s="1">
        <v>6102.68</v>
      </c>
      <c r="F20" s="1">
        <v>0</v>
      </c>
      <c r="G20" s="1">
        <v>0</v>
      </c>
      <c r="H20" s="1">
        <v>6102.68</v>
      </c>
      <c r="I20" s="96">
        <f t="shared" si="0"/>
        <v>0</v>
      </c>
    </row>
    <row r="21" spans="1:9" ht="12.75">
      <c r="A21" s="89">
        <v>4126</v>
      </c>
      <c r="B21" t="s">
        <v>268</v>
      </c>
      <c r="C21" s="1">
        <v>7653582</v>
      </c>
      <c r="D21" s="37">
        <v>3251.08</v>
      </c>
      <c r="E21" s="1">
        <v>3021.29</v>
      </c>
      <c r="F21" s="1">
        <v>0</v>
      </c>
      <c r="G21" s="1">
        <v>0</v>
      </c>
      <c r="H21" s="1">
        <v>3021.29</v>
      </c>
      <c r="I21" s="13">
        <f t="shared" si="0"/>
        <v>0</v>
      </c>
    </row>
    <row r="22" spans="1:9" ht="12.75">
      <c r="A22" s="89">
        <v>4145</v>
      </c>
      <c r="B22" t="s">
        <v>247</v>
      </c>
      <c r="C22" s="1" t="s">
        <v>9</v>
      </c>
      <c r="D22" s="37">
        <v>6836.48</v>
      </c>
      <c r="E22" s="1">
        <v>6836.48</v>
      </c>
      <c r="F22" s="1">
        <v>0</v>
      </c>
      <c r="G22" s="1">
        <v>0</v>
      </c>
      <c r="H22" s="1">
        <v>0</v>
      </c>
      <c r="I22" s="13">
        <f t="shared" si="0"/>
        <v>6836.48</v>
      </c>
    </row>
    <row r="23" spans="1:9" ht="12.75">
      <c r="A23" s="89">
        <v>4146</v>
      </c>
      <c r="B23" t="s">
        <v>273</v>
      </c>
      <c r="C23" s="1">
        <v>11591</v>
      </c>
      <c r="D23" s="37">
        <v>11591</v>
      </c>
      <c r="E23" s="1">
        <v>11591</v>
      </c>
      <c r="F23" s="1">
        <v>0</v>
      </c>
      <c r="G23" s="1">
        <v>0</v>
      </c>
      <c r="H23" s="1">
        <v>887.15</v>
      </c>
      <c r="I23" s="13">
        <f t="shared" si="0"/>
        <v>10703.85</v>
      </c>
    </row>
    <row r="24" spans="1:9" ht="12.75">
      <c r="A24" s="89">
        <v>4166</v>
      </c>
      <c r="B24" t="s">
        <v>269</v>
      </c>
      <c r="C24" s="1">
        <v>137318</v>
      </c>
      <c r="D24" s="37">
        <v>2133.9</v>
      </c>
      <c r="E24" s="1">
        <v>2133.9</v>
      </c>
      <c r="F24" s="1">
        <v>0</v>
      </c>
      <c r="G24" s="1">
        <v>0</v>
      </c>
      <c r="H24" s="1">
        <v>2133.9</v>
      </c>
      <c r="I24" s="13">
        <f t="shared" si="0"/>
        <v>0</v>
      </c>
    </row>
    <row r="25" spans="1:9" s="30" customFormat="1" ht="12.75">
      <c r="A25" s="90">
        <v>4190</v>
      </c>
      <c r="B25" s="30" t="s">
        <v>185</v>
      </c>
      <c r="C25" s="31">
        <v>0</v>
      </c>
      <c r="D25" s="38">
        <v>15623.13</v>
      </c>
      <c r="E25" s="32">
        <v>15623.13</v>
      </c>
      <c r="F25" s="32">
        <v>0</v>
      </c>
      <c r="G25" s="32">
        <v>0</v>
      </c>
      <c r="H25" s="32">
        <v>0</v>
      </c>
      <c r="I25" s="32">
        <f t="shared" si="0"/>
        <v>15623.13</v>
      </c>
    </row>
    <row r="26" spans="1:9" s="30" customFormat="1" ht="12.75">
      <c r="A26" s="90">
        <v>4200</v>
      </c>
      <c r="B26" s="30" t="s">
        <v>184</v>
      </c>
      <c r="C26" s="31">
        <v>0</v>
      </c>
      <c r="D26" s="38">
        <v>128007.39</v>
      </c>
      <c r="E26" s="32">
        <v>183559.35</v>
      </c>
      <c r="F26" s="32">
        <v>0</v>
      </c>
      <c r="G26" s="32">
        <v>0</v>
      </c>
      <c r="H26" s="32">
        <v>91759.74</v>
      </c>
      <c r="I26" s="32">
        <f t="shared" si="0"/>
        <v>91799.61</v>
      </c>
    </row>
    <row r="27" spans="1:9" s="30" customFormat="1" ht="12.75">
      <c r="A27" s="90">
        <v>4210</v>
      </c>
      <c r="B27" s="30" t="s">
        <v>251</v>
      </c>
      <c r="C27" s="31">
        <v>0</v>
      </c>
      <c r="D27" s="38">
        <v>355735.87</v>
      </c>
      <c r="E27" s="32">
        <v>647718.17</v>
      </c>
      <c r="F27" s="32">
        <v>0</v>
      </c>
      <c r="G27" s="32">
        <v>29212.39</v>
      </c>
      <c r="H27" s="32">
        <v>405225.25</v>
      </c>
      <c r="I27" s="32">
        <f t="shared" si="0"/>
        <v>213280.53000000003</v>
      </c>
    </row>
    <row r="28" spans="1:9" ht="12.75">
      <c r="A28" s="89">
        <v>4226</v>
      </c>
      <c r="B28" t="s">
        <v>270</v>
      </c>
      <c r="C28" s="1">
        <v>59565</v>
      </c>
      <c r="D28" s="37">
        <v>0</v>
      </c>
      <c r="E28" s="1">
        <v>0</v>
      </c>
      <c r="F28" s="1">
        <v>0</v>
      </c>
      <c r="G28" s="1">
        <v>0</v>
      </c>
      <c r="H28" s="1">
        <v>0</v>
      </c>
      <c r="I28" s="13">
        <f t="shared" si="0"/>
        <v>0</v>
      </c>
    </row>
    <row r="29" spans="1:9" ht="12.75">
      <c r="A29" s="89">
        <v>4256</v>
      </c>
      <c r="B29" t="s">
        <v>271</v>
      </c>
      <c r="C29" s="1">
        <v>123894</v>
      </c>
      <c r="D29" s="37">
        <v>32386.89</v>
      </c>
      <c r="E29" s="1">
        <v>2155.88</v>
      </c>
      <c r="F29" s="1">
        <v>0</v>
      </c>
      <c r="G29" s="1">
        <v>0</v>
      </c>
      <c r="H29" s="1">
        <v>2155.88</v>
      </c>
      <c r="I29" s="13">
        <f t="shared" si="0"/>
        <v>0</v>
      </c>
    </row>
    <row r="30" spans="1:9" ht="12.75">
      <c r="A30" s="89">
        <v>4286</v>
      </c>
      <c r="B30" t="s">
        <v>331</v>
      </c>
      <c r="C30" s="1">
        <v>107956</v>
      </c>
      <c r="D30" s="37">
        <v>518.28</v>
      </c>
      <c r="E30" s="1">
        <v>518.28</v>
      </c>
      <c r="F30" s="1">
        <v>0</v>
      </c>
      <c r="G30" s="1">
        <v>0</v>
      </c>
      <c r="H30" s="1">
        <v>518.28</v>
      </c>
      <c r="I30" s="13">
        <f t="shared" si="0"/>
        <v>0</v>
      </c>
    </row>
    <row r="31" spans="1:9" ht="12.75">
      <c r="A31" s="90">
        <v>4296</v>
      </c>
      <c r="B31" s="30" t="s">
        <v>276</v>
      </c>
      <c r="C31" s="31">
        <v>134705</v>
      </c>
      <c r="D31" s="38">
        <v>76355.58</v>
      </c>
      <c r="E31" s="31">
        <v>76355.58</v>
      </c>
      <c r="F31" s="31">
        <v>0</v>
      </c>
      <c r="G31" s="31">
        <v>0</v>
      </c>
      <c r="H31" s="31">
        <v>64734.42</v>
      </c>
      <c r="I31" s="32">
        <f t="shared" si="0"/>
        <v>11621.160000000003</v>
      </c>
    </row>
    <row r="32" spans="1:9" ht="12.75">
      <c r="A32" s="89">
        <v>4356</v>
      </c>
      <c r="B32" t="s">
        <v>221</v>
      </c>
      <c r="C32" s="1">
        <v>80518</v>
      </c>
      <c r="D32" s="37">
        <v>9443.69</v>
      </c>
      <c r="E32" s="1">
        <v>9443.69</v>
      </c>
      <c r="F32" s="1">
        <v>0</v>
      </c>
      <c r="G32" s="1">
        <v>0</v>
      </c>
      <c r="H32" s="1">
        <v>9443.69</v>
      </c>
      <c r="I32" s="13">
        <f t="shared" si="0"/>
        <v>0</v>
      </c>
    </row>
    <row r="33" spans="1:9" ht="12.75">
      <c r="A33" s="89">
        <v>4366</v>
      </c>
      <c r="B33" t="s">
        <v>272</v>
      </c>
      <c r="C33" s="1">
        <v>24766</v>
      </c>
      <c r="D33" s="37">
        <v>4456.27</v>
      </c>
      <c r="E33" s="1">
        <v>4450.49</v>
      </c>
      <c r="F33" s="1">
        <v>0</v>
      </c>
      <c r="G33" s="1">
        <v>0</v>
      </c>
      <c r="H33" s="1">
        <v>4450.49</v>
      </c>
      <c r="I33" s="13">
        <f t="shared" si="0"/>
        <v>0</v>
      </c>
    </row>
    <row r="34" spans="1:9" s="30" customFormat="1" ht="12.75">
      <c r="A34" s="90">
        <v>4406</v>
      </c>
      <c r="B34" s="30" t="s">
        <v>274</v>
      </c>
      <c r="C34" s="31">
        <v>1500</v>
      </c>
      <c r="D34" s="38">
        <v>0</v>
      </c>
      <c r="E34" s="31">
        <v>0</v>
      </c>
      <c r="F34" s="31">
        <v>0</v>
      </c>
      <c r="G34" s="31">
        <v>0</v>
      </c>
      <c r="H34" s="31">
        <v>0</v>
      </c>
      <c r="I34" s="32">
        <f t="shared" si="0"/>
        <v>0</v>
      </c>
    </row>
    <row r="35" spans="1:9" ht="12.75">
      <c r="A35" s="90">
        <v>4416</v>
      </c>
      <c r="B35" s="30" t="s">
        <v>275</v>
      </c>
      <c r="C35" s="31">
        <v>22000</v>
      </c>
      <c r="D35" s="38">
        <v>9172.35</v>
      </c>
      <c r="E35" s="31">
        <v>15172.35</v>
      </c>
      <c r="F35" s="31">
        <v>0</v>
      </c>
      <c r="G35" s="31">
        <v>7836.93</v>
      </c>
      <c r="H35" s="31">
        <v>2850</v>
      </c>
      <c r="I35" s="32">
        <f t="shared" si="0"/>
        <v>4485.42</v>
      </c>
    </row>
    <row r="36" spans="1:9" ht="12.75">
      <c r="A36" s="89"/>
      <c r="C36" s="12"/>
      <c r="D36" s="39"/>
      <c r="E36" s="12" t="s">
        <v>9</v>
      </c>
      <c r="F36" s="12" t="s">
        <v>9</v>
      </c>
      <c r="G36" s="12"/>
      <c r="H36" s="12"/>
      <c r="I36" s="13"/>
    </row>
    <row r="37" spans="1:9" ht="12.75">
      <c r="A37" s="89"/>
      <c r="B37" s="44" t="s">
        <v>319</v>
      </c>
      <c r="D37" s="37"/>
      <c r="E37" s="1" t="s">
        <v>9</v>
      </c>
      <c r="F37" s="1" t="s">
        <v>9</v>
      </c>
      <c r="I37" s="13"/>
    </row>
    <row r="38" spans="1:9" ht="12.75">
      <c r="A38" s="89">
        <v>4007</v>
      </c>
      <c r="B38" s="85" t="s">
        <v>362</v>
      </c>
      <c r="C38" s="1">
        <v>520632</v>
      </c>
      <c r="D38" s="37">
        <v>520632</v>
      </c>
      <c r="E38" s="1">
        <v>349607.55</v>
      </c>
      <c r="F38" s="1">
        <v>0</v>
      </c>
      <c r="G38" s="1">
        <v>0</v>
      </c>
      <c r="H38" s="1">
        <v>349607.55</v>
      </c>
      <c r="I38" s="13">
        <f aca="true" t="shared" si="1" ref="I38:I57">SUM(E38-F38-G38-H38)</f>
        <v>0</v>
      </c>
    </row>
    <row r="39" spans="1:9" ht="12.75">
      <c r="A39" s="89">
        <v>4017</v>
      </c>
      <c r="B39" t="s">
        <v>320</v>
      </c>
      <c r="C39" s="1">
        <v>2903160</v>
      </c>
      <c r="D39" s="37">
        <v>2903160</v>
      </c>
      <c r="E39" s="1">
        <v>2545829.45</v>
      </c>
      <c r="F39" s="1">
        <v>49802.62</v>
      </c>
      <c r="G39" s="1">
        <v>105499.85</v>
      </c>
      <c r="H39" s="1">
        <v>1678259.77</v>
      </c>
      <c r="I39" s="13">
        <f t="shared" si="1"/>
        <v>712267.21</v>
      </c>
    </row>
    <row r="40" spans="1:9" ht="12.75">
      <c r="A40" s="89">
        <v>4027</v>
      </c>
      <c r="B40" t="s">
        <v>321</v>
      </c>
      <c r="C40" s="1">
        <v>1111111</v>
      </c>
      <c r="D40" s="37">
        <v>1111111.12</v>
      </c>
      <c r="E40" s="1">
        <v>1009495.2</v>
      </c>
      <c r="F40" s="1">
        <v>42649.38</v>
      </c>
      <c r="G40" s="1">
        <v>30128.66</v>
      </c>
      <c r="H40" s="1">
        <v>709932.81</v>
      </c>
      <c r="I40" s="13">
        <f t="shared" si="1"/>
        <v>226784.34999999986</v>
      </c>
    </row>
    <row r="41" spans="1:9" ht="12.75">
      <c r="A41" s="89">
        <v>4037</v>
      </c>
      <c r="B41" t="s">
        <v>322</v>
      </c>
      <c r="C41" s="1">
        <v>28619.16</v>
      </c>
      <c r="D41" s="37">
        <v>28619.16</v>
      </c>
      <c r="E41" s="1">
        <v>46215.84</v>
      </c>
      <c r="F41" s="1">
        <v>21386.21</v>
      </c>
      <c r="G41" s="1">
        <v>0</v>
      </c>
      <c r="H41" s="1">
        <v>24213</v>
      </c>
      <c r="I41" s="13">
        <f t="shared" si="1"/>
        <v>616.6299999999974</v>
      </c>
    </row>
    <row r="42" spans="1:9" ht="12.75">
      <c r="A42" s="89">
        <v>4047</v>
      </c>
      <c r="B42" t="s">
        <v>323</v>
      </c>
      <c r="C42" s="1">
        <v>195046</v>
      </c>
      <c r="D42" s="37">
        <v>195046</v>
      </c>
      <c r="E42" s="1">
        <v>195046</v>
      </c>
      <c r="F42" s="1">
        <v>51036.58</v>
      </c>
      <c r="G42" s="1">
        <v>31572.66</v>
      </c>
      <c r="H42" s="1">
        <v>106173.25</v>
      </c>
      <c r="I42" s="13">
        <f t="shared" si="1"/>
        <v>6263.50999999998</v>
      </c>
    </row>
    <row r="43" spans="1:9" ht="12.75">
      <c r="A43" s="89">
        <v>4057</v>
      </c>
      <c r="B43" t="s">
        <v>324</v>
      </c>
      <c r="C43" s="1">
        <v>49778</v>
      </c>
      <c r="D43" s="37">
        <v>49778</v>
      </c>
      <c r="E43" s="1">
        <v>49778</v>
      </c>
      <c r="F43" s="1">
        <v>77.5</v>
      </c>
      <c r="G43" s="1">
        <v>7000</v>
      </c>
      <c r="H43" s="1">
        <v>40930.6</v>
      </c>
      <c r="I43" s="13">
        <f t="shared" si="1"/>
        <v>1769.9000000000015</v>
      </c>
    </row>
    <row r="44" spans="1:9" ht="12.75">
      <c r="A44" s="89">
        <v>4087</v>
      </c>
      <c r="B44" t="s">
        <v>371</v>
      </c>
      <c r="C44" s="1">
        <v>0</v>
      </c>
      <c r="D44" s="37">
        <v>0</v>
      </c>
      <c r="E44" s="1">
        <v>7723</v>
      </c>
      <c r="F44" s="1">
        <v>0</v>
      </c>
      <c r="G44" s="1">
        <v>0</v>
      </c>
      <c r="H44" s="1">
        <v>7723</v>
      </c>
      <c r="I44" s="13">
        <f t="shared" si="1"/>
        <v>0</v>
      </c>
    </row>
    <row r="45" spans="1:9" ht="12.75">
      <c r="A45" s="89">
        <v>4107</v>
      </c>
      <c r="B45" t="s">
        <v>326</v>
      </c>
      <c r="C45" s="1">
        <v>6605331</v>
      </c>
      <c r="D45" s="37">
        <v>6605331</v>
      </c>
      <c r="E45" s="1">
        <v>6605385.38</v>
      </c>
      <c r="F45" s="1">
        <v>0</v>
      </c>
      <c r="G45" s="1">
        <v>10896</v>
      </c>
      <c r="H45" s="1">
        <v>5654665.14</v>
      </c>
      <c r="I45" s="13">
        <f t="shared" si="1"/>
        <v>939824.2400000002</v>
      </c>
    </row>
    <row r="46" spans="1:9" ht="12.75">
      <c r="A46" s="89">
        <v>4127</v>
      </c>
      <c r="B46" t="s">
        <v>327</v>
      </c>
      <c r="C46" s="1">
        <v>171445</v>
      </c>
      <c r="D46" s="37">
        <v>171445</v>
      </c>
      <c r="E46" s="1">
        <v>171674.79</v>
      </c>
      <c r="F46" s="1">
        <v>0</v>
      </c>
      <c r="G46" s="1">
        <v>0</v>
      </c>
      <c r="H46" s="1">
        <v>245848.47</v>
      </c>
      <c r="I46" s="20">
        <f t="shared" si="1"/>
        <v>-74173.68</v>
      </c>
    </row>
    <row r="47" spans="1:9" ht="12.75">
      <c r="A47" s="89">
        <v>4167</v>
      </c>
      <c r="B47" t="s">
        <v>328</v>
      </c>
      <c r="C47" s="1">
        <v>128232</v>
      </c>
      <c r="D47" s="37">
        <v>128232</v>
      </c>
      <c r="E47" s="1">
        <v>211830.48</v>
      </c>
      <c r="F47" s="1">
        <v>267</v>
      </c>
      <c r="G47" s="1">
        <v>32240.09</v>
      </c>
      <c r="H47" s="1">
        <v>142192.43</v>
      </c>
      <c r="I47" s="13">
        <f t="shared" si="1"/>
        <v>37130.96000000002</v>
      </c>
    </row>
    <row r="48" spans="1:9" ht="12.75">
      <c r="A48" s="89">
        <v>4227</v>
      </c>
      <c r="B48" t="s">
        <v>329</v>
      </c>
      <c r="C48" s="1">
        <v>27962.26</v>
      </c>
      <c r="D48" s="37">
        <v>27962.26</v>
      </c>
      <c r="E48" s="1">
        <v>27747.68</v>
      </c>
      <c r="F48" s="1">
        <v>0</v>
      </c>
      <c r="G48" s="1">
        <v>0</v>
      </c>
      <c r="H48" s="1">
        <v>26691.56</v>
      </c>
      <c r="I48" s="13">
        <f t="shared" si="1"/>
        <v>1056.119999999999</v>
      </c>
    </row>
    <row r="49" spans="1:9" ht="12.75">
      <c r="A49" s="90">
        <v>4237</v>
      </c>
      <c r="B49" s="30" t="s">
        <v>334</v>
      </c>
      <c r="C49" s="31">
        <v>341363.75</v>
      </c>
      <c r="D49" s="31">
        <v>341363.75</v>
      </c>
      <c r="E49" s="31">
        <v>341363.75</v>
      </c>
      <c r="F49" s="31">
        <v>0</v>
      </c>
      <c r="G49" s="31">
        <v>43757.5</v>
      </c>
      <c r="H49" s="31">
        <v>220084.34</v>
      </c>
      <c r="I49" s="32">
        <f t="shared" si="1"/>
        <v>77521.91</v>
      </c>
    </row>
    <row r="50" spans="1:9" ht="12.75">
      <c r="A50" s="89">
        <v>4257</v>
      </c>
      <c r="B50" t="s">
        <v>330</v>
      </c>
      <c r="C50" s="1">
        <v>129766.14</v>
      </c>
      <c r="D50" s="37">
        <v>129766.14</v>
      </c>
      <c r="E50" s="1">
        <v>127388.15</v>
      </c>
      <c r="F50" s="1">
        <v>0</v>
      </c>
      <c r="G50" s="1">
        <v>27880.96</v>
      </c>
      <c r="H50" s="1">
        <v>76132.84</v>
      </c>
      <c r="I50" s="13">
        <f t="shared" si="1"/>
        <v>23374.350000000006</v>
      </c>
    </row>
    <row r="51" spans="1:9" ht="12.75">
      <c r="A51" s="89">
        <v>4287</v>
      </c>
      <c r="B51" t="s">
        <v>332</v>
      </c>
      <c r="C51" s="1">
        <v>93089</v>
      </c>
      <c r="D51" s="37">
        <v>93089</v>
      </c>
      <c r="E51" s="1">
        <v>82000</v>
      </c>
      <c r="F51" s="1">
        <v>0</v>
      </c>
      <c r="G51" s="1">
        <v>9174.8</v>
      </c>
      <c r="H51" s="1">
        <v>33357.45</v>
      </c>
      <c r="I51" s="13">
        <f t="shared" si="1"/>
        <v>39467.75</v>
      </c>
    </row>
    <row r="52" spans="1:9" ht="12.75">
      <c r="A52" s="89">
        <v>4327</v>
      </c>
      <c r="B52" t="s">
        <v>380</v>
      </c>
      <c r="C52" s="1">
        <v>0</v>
      </c>
      <c r="D52" s="37">
        <v>0</v>
      </c>
      <c r="E52" s="1">
        <v>44550</v>
      </c>
      <c r="F52" s="1">
        <v>0</v>
      </c>
      <c r="G52" s="1">
        <v>0</v>
      </c>
      <c r="H52" s="1">
        <v>0</v>
      </c>
      <c r="I52" s="13">
        <f t="shared" si="1"/>
        <v>44550</v>
      </c>
    </row>
    <row r="53" spans="1:9" ht="12.75">
      <c r="A53" s="89">
        <v>4357</v>
      </c>
      <c r="B53" t="s">
        <v>221</v>
      </c>
      <c r="C53" s="1">
        <v>80518</v>
      </c>
      <c r="D53" s="37">
        <v>80518</v>
      </c>
      <c r="E53" s="1">
        <v>31071</v>
      </c>
      <c r="F53" s="1">
        <v>0</v>
      </c>
      <c r="G53" s="1">
        <v>250</v>
      </c>
      <c r="H53" s="1">
        <v>17863.83</v>
      </c>
      <c r="I53" s="13">
        <f t="shared" si="1"/>
        <v>12957.169999999998</v>
      </c>
    </row>
    <row r="54" spans="1:9" ht="12.75">
      <c r="A54" s="89">
        <v>4367</v>
      </c>
      <c r="B54" t="s">
        <v>333</v>
      </c>
      <c r="C54" s="1">
        <v>24766</v>
      </c>
      <c r="D54" s="37">
        <v>24766</v>
      </c>
      <c r="E54" s="1">
        <v>74213</v>
      </c>
      <c r="F54" s="1">
        <v>0</v>
      </c>
      <c r="G54" s="1">
        <v>160.55</v>
      </c>
      <c r="H54" s="1">
        <v>59190.78</v>
      </c>
      <c r="I54" s="13">
        <f t="shared" si="1"/>
        <v>14861.669999999998</v>
      </c>
    </row>
    <row r="55" spans="1:9" ht="12.75">
      <c r="A55" s="90">
        <v>4407</v>
      </c>
      <c r="B55" s="30" t="s">
        <v>318</v>
      </c>
      <c r="C55" s="83">
        <v>53280</v>
      </c>
      <c r="D55" s="83">
        <v>53280</v>
      </c>
      <c r="E55" s="83">
        <v>53280</v>
      </c>
      <c r="F55" s="83">
        <v>0</v>
      </c>
      <c r="G55" s="83">
        <v>0</v>
      </c>
      <c r="H55" s="83">
        <v>16406.68</v>
      </c>
      <c r="I55" s="32">
        <f t="shared" si="1"/>
        <v>36873.32</v>
      </c>
    </row>
    <row r="56" spans="7:9" ht="12.75">
      <c r="G56" s="1" t="s">
        <v>9</v>
      </c>
      <c r="I56" s="13"/>
    </row>
    <row r="57" spans="2:9" ht="13.5" thickBot="1">
      <c r="B57" s="44" t="s">
        <v>110</v>
      </c>
      <c r="C57" s="46">
        <f>SUM(C11:C56)</f>
        <v>40582609.309999995</v>
      </c>
      <c r="D57" s="46">
        <f>SUM(D11:D56)</f>
        <v>13878459.3</v>
      </c>
      <c r="E57" s="46">
        <f>SUM(E12:E55)</f>
        <v>13608402.24</v>
      </c>
      <c r="F57" s="46">
        <f>SUM(F11:F55)</f>
        <v>165219.28999999998</v>
      </c>
      <c r="G57" s="46">
        <f>SUM(G12:G55)</f>
        <v>335610.39</v>
      </c>
      <c r="H57" s="46">
        <f>SUM(H12:H55)</f>
        <v>10287879.86</v>
      </c>
      <c r="I57" s="54">
        <f t="shared" si="1"/>
        <v>2819692.700000001</v>
      </c>
    </row>
    <row r="58" ht="13.5" thickTop="1"/>
    <row r="59" spans="3:9" ht="12.75">
      <c r="C59" s="13"/>
      <c r="D59" s="35"/>
      <c r="E59" s="13"/>
      <c r="F59" s="13"/>
      <c r="G59" s="13"/>
      <c r="H59" s="13"/>
      <c r="I59" s="13"/>
    </row>
    <row r="60" spans="3:9" ht="12.75">
      <c r="C60" s="13"/>
      <c r="D60" s="35"/>
      <c r="E60" s="13"/>
      <c r="F60" s="13"/>
      <c r="G60" s="13"/>
      <c r="H60" s="13"/>
      <c r="I60" s="13"/>
    </row>
    <row r="61" spans="3:9" ht="12.75">
      <c r="C61" s="13"/>
      <c r="D61" s="35"/>
      <c r="E61" s="13"/>
      <c r="F61" s="13"/>
      <c r="G61" s="13"/>
      <c r="H61" s="13"/>
      <c r="I61" s="13"/>
    </row>
    <row r="62" spans="3:9" ht="12.75">
      <c r="C62" s="13"/>
      <c r="D62" s="35"/>
      <c r="E62" s="13"/>
      <c r="F62" s="13"/>
      <c r="G62" s="13"/>
      <c r="H62" s="13"/>
      <c r="I62" s="13"/>
    </row>
    <row r="63" spans="3:9" ht="12.75">
      <c r="C63" s="13"/>
      <c r="D63" s="35"/>
      <c r="E63" s="13"/>
      <c r="F63" s="13"/>
      <c r="G63" s="13"/>
      <c r="H63" s="13"/>
      <c r="I63" s="13"/>
    </row>
    <row r="64" spans="3:9" ht="12.75">
      <c r="C64" s="13"/>
      <c r="D64" s="35"/>
      <c r="E64" s="13"/>
      <c r="F64" s="13"/>
      <c r="G64" s="13"/>
      <c r="H64" s="13"/>
      <c r="I64" s="13"/>
    </row>
    <row r="65" spans="3:9" ht="12.75">
      <c r="C65" s="13"/>
      <c r="D65" s="35"/>
      <c r="E65" s="13"/>
      <c r="F65" s="13"/>
      <c r="G65" s="13"/>
      <c r="H65" s="13"/>
      <c r="I65" s="13"/>
    </row>
    <row r="66" spans="3:9" ht="12.75">
      <c r="C66" s="13"/>
      <c r="D66" s="35"/>
      <c r="E66" s="13"/>
      <c r="F66" s="13"/>
      <c r="G66" s="13"/>
      <c r="H66" s="13"/>
      <c r="I66" s="13"/>
    </row>
    <row r="67" spans="3:9" ht="12.75">
      <c r="C67" s="13"/>
      <c r="D67" s="35"/>
      <c r="E67" s="13"/>
      <c r="F67" s="13"/>
      <c r="G67" s="13"/>
      <c r="H67" s="13"/>
      <c r="I67" s="13"/>
    </row>
    <row r="68" spans="3:9" ht="12.75">
      <c r="C68" s="13"/>
      <c r="D68" s="35"/>
      <c r="E68" s="13"/>
      <c r="F68" s="13"/>
      <c r="G68" s="13"/>
      <c r="H68" s="13"/>
      <c r="I68" s="13"/>
    </row>
    <row r="69" spans="3:9" ht="12.75">
      <c r="C69" s="13"/>
      <c r="D69" s="35"/>
      <c r="E69" s="13"/>
      <c r="F69" s="13"/>
      <c r="G69" s="13"/>
      <c r="H69" s="13"/>
      <c r="I69" s="13"/>
    </row>
    <row r="70" spans="3:9" ht="12.75">
      <c r="C70" s="13"/>
      <c r="D70" s="35"/>
      <c r="E70" s="13"/>
      <c r="F70" s="13"/>
      <c r="G70" s="13"/>
      <c r="H70" s="13"/>
      <c r="I70" s="13"/>
    </row>
    <row r="71" spans="3:9" ht="12.75">
      <c r="C71" s="13"/>
      <c r="D71" s="35"/>
      <c r="E71" s="13"/>
      <c r="F71" s="13"/>
      <c r="G71" s="13"/>
      <c r="H71" s="13"/>
      <c r="I71" s="13"/>
    </row>
    <row r="72" spans="3:9" ht="12.75">
      <c r="C72" s="13"/>
      <c r="D72" s="35"/>
      <c r="E72" s="13"/>
      <c r="F72" s="13"/>
      <c r="G72" s="13"/>
      <c r="H72" s="13"/>
      <c r="I72" s="13"/>
    </row>
    <row r="73" spans="3:9" ht="12.75">
      <c r="C73" s="13"/>
      <c r="D73" s="35"/>
      <c r="E73" s="13"/>
      <c r="F73" s="13"/>
      <c r="G73" s="13"/>
      <c r="H73" s="13"/>
      <c r="I73" s="13"/>
    </row>
    <row r="74" spans="3:9" ht="12.75">
      <c r="C74" s="13"/>
      <c r="D74" s="35"/>
      <c r="E74" s="13"/>
      <c r="F74" s="13"/>
      <c r="G74" s="13"/>
      <c r="H74" s="13"/>
      <c r="I74" s="13"/>
    </row>
    <row r="75" spans="3:9" ht="12.75">
      <c r="C75" s="13"/>
      <c r="D75" s="35"/>
      <c r="E75" s="13"/>
      <c r="F75" s="13"/>
      <c r="G75" s="13"/>
      <c r="H75" s="13"/>
      <c r="I75" s="13"/>
    </row>
    <row r="76" spans="3:9" ht="12.75">
      <c r="C76" s="13"/>
      <c r="D76" s="35"/>
      <c r="E76" s="13"/>
      <c r="F76" s="13"/>
      <c r="G76" s="13"/>
      <c r="H76" s="13"/>
      <c r="I76" s="13"/>
    </row>
    <row r="77" spans="3:9" ht="12.75">
      <c r="C77" s="13"/>
      <c r="D77" s="35"/>
      <c r="E77" s="13"/>
      <c r="F77" s="13"/>
      <c r="G77" s="13"/>
      <c r="H77" s="13"/>
      <c r="I77" s="13"/>
    </row>
    <row r="78" spans="3:9" ht="12.75">
      <c r="C78" s="13"/>
      <c r="D78" s="35"/>
      <c r="E78" s="13"/>
      <c r="F78" s="13"/>
      <c r="G78" s="13"/>
      <c r="H78" s="13"/>
      <c r="I78" s="13"/>
    </row>
    <row r="79" spans="3:9" ht="12.75">
      <c r="C79" s="13"/>
      <c r="D79" s="35"/>
      <c r="E79" s="13"/>
      <c r="F79" s="13"/>
      <c r="G79" s="13"/>
      <c r="H79" s="13"/>
      <c r="I79" s="13"/>
    </row>
    <row r="80" spans="3:9" ht="12.75">
      <c r="C80" s="13"/>
      <c r="D80" s="35"/>
      <c r="E80" s="13"/>
      <c r="F80" s="13"/>
      <c r="G80" s="13"/>
      <c r="H80" s="13"/>
      <c r="I80" s="13"/>
    </row>
    <row r="81" spans="3:9" ht="12.75">
      <c r="C81" s="13"/>
      <c r="D81" s="35"/>
      <c r="E81" s="13"/>
      <c r="F81" s="13"/>
      <c r="G81" s="13"/>
      <c r="H81" s="13"/>
      <c r="I81" s="13"/>
    </row>
    <row r="82" spans="3:9" ht="12.75">
      <c r="C82" s="13"/>
      <c r="D82" s="35"/>
      <c r="E82" s="13"/>
      <c r="F82" s="13"/>
      <c r="G82" s="13"/>
      <c r="H82" s="13"/>
      <c r="I82" s="13"/>
    </row>
    <row r="83" spans="3:9" ht="12.75">
      <c r="C83" s="13"/>
      <c r="D83" s="35"/>
      <c r="E83" s="13"/>
      <c r="F83" s="13"/>
      <c r="G83" s="13"/>
      <c r="H83" s="13"/>
      <c r="I83" s="13"/>
    </row>
    <row r="84" spans="3:9" ht="12.75">
      <c r="C84" s="13"/>
      <c r="D84" s="35"/>
      <c r="E84" s="13"/>
      <c r="F84" s="13"/>
      <c r="G84" s="13"/>
      <c r="H84" s="13"/>
      <c r="I84" s="13"/>
    </row>
    <row r="85" spans="3:9" ht="12.75">
      <c r="C85" s="13"/>
      <c r="D85" s="35"/>
      <c r="E85" s="13"/>
      <c r="F85" s="13"/>
      <c r="G85" s="13"/>
      <c r="H85" s="13"/>
      <c r="I85" s="13"/>
    </row>
    <row r="86" spans="3:9" ht="12.75">
      <c r="C86" s="13"/>
      <c r="D86" s="35"/>
      <c r="E86" s="13"/>
      <c r="F86" s="13"/>
      <c r="G86" s="13"/>
      <c r="H86" s="13"/>
      <c r="I86" s="13"/>
    </row>
    <row r="87" spans="3:9" ht="12.75">
      <c r="C87" s="13"/>
      <c r="D87" s="35"/>
      <c r="E87" s="13"/>
      <c r="F87" s="13"/>
      <c r="G87" s="13"/>
      <c r="H87" s="13"/>
      <c r="I87" s="13"/>
    </row>
    <row r="88" spans="3:9" ht="12.75">
      <c r="C88" s="13"/>
      <c r="D88" s="35"/>
      <c r="E88" s="13"/>
      <c r="F88" s="13"/>
      <c r="G88" s="13"/>
      <c r="H88" s="13"/>
      <c r="I88" s="13"/>
    </row>
    <row r="89" spans="3:9" ht="12.75">
      <c r="C89" s="13"/>
      <c r="D89" s="35"/>
      <c r="E89" s="13"/>
      <c r="F89" s="13"/>
      <c r="G89" s="13"/>
      <c r="H89" s="13"/>
      <c r="I89" s="13"/>
    </row>
    <row r="90" spans="3:9" ht="12.75">
      <c r="C90" s="13"/>
      <c r="D90" s="35"/>
      <c r="E90" s="13"/>
      <c r="F90" s="13"/>
      <c r="G90" s="13"/>
      <c r="H90" s="13"/>
      <c r="I90" s="13"/>
    </row>
    <row r="91" spans="3:9" ht="12.75">
      <c r="C91" s="13"/>
      <c r="D91" s="35"/>
      <c r="E91" s="13"/>
      <c r="F91" s="13"/>
      <c r="G91" s="13"/>
      <c r="H91" s="13"/>
      <c r="I91" s="13"/>
    </row>
    <row r="92" spans="3:9" ht="12.75">
      <c r="C92" s="13"/>
      <c r="D92" s="35"/>
      <c r="E92" s="13"/>
      <c r="F92" s="13"/>
      <c r="G92" s="13"/>
      <c r="H92" s="13"/>
      <c r="I92" s="13"/>
    </row>
    <row r="93" spans="3:9" ht="12.75">
      <c r="C93" s="13"/>
      <c r="D93" s="35"/>
      <c r="E93" s="13"/>
      <c r="F93" s="13"/>
      <c r="G93" s="13"/>
      <c r="H93" s="13"/>
      <c r="I93" s="13"/>
    </row>
    <row r="94" spans="3:9" ht="12.75">
      <c r="C94" s="13"/>
      <c r="D94" s="35"/>
      <c r="E94" s="13"/>
      <c r="F94" s="13"/>
      <c r="G94" s="13"/>
      <c r="H94" s="13"/>
      <c r="I94" s="13"/>
    </row>
    <row r="95" spans="3:9" ht="12.75">
      <c r="C95" s="13"/>
      <c r="D95" s="35"/>
      <c r="E95" s="13"/>
      <c r="F95" s="13"/>
      <c r="G95" s="13"/>
      <c r="H95" s="13"/>
      <c r="I95" s="13"/>
    </row>
    <row r="96" spans="3:9" ht="12.75">
      <c r="C96" s="13"/>
      <c r="D96" s="35"/>
      <c r="E96" s="13"/>
      <c r="F96" s="13"/>
      <c r="G96" s="13"/>
      <c r="H96" s="13"/>
      <c r="I96" s="13"/>
    </row>
    <row r="97" spans="3:9" ht="12.75">
      <c r="C97" s="13"/>
      <c r="D97" s="35"/>
      <c r="E97" s="13"/>
      <c r="F97" s="13"/>
      <c r="G97" s="13"/>
      <c r="H97" s="13"/>
      <c r="I97" s="13"/>
    </row>
    <row r="98" spans="3:9" ht="12.75">
      <c r="C98" s="13"/>
      <c r="D98" s="35"/>
      <c r="E98" s="13"/>
      <c r="F98" s="13"/>
      <c r="G98" s="13"/>
      <c r="H98" s="13"/>
      <c r="I98" s="13"/>
    </row>
    <row r="99" spans="3:9" ht="12.75">
      <c r="C99" s="13"/>
      <c r="D99" s="35"/>
      <c r="E99" s="13"/>
      <c r="F99" s="13"/>
      <c r="G99" s="13"/>
      <c r="H99" s="13"/>
      <c r="I99" s="13"/>
    </row>
    <row r="100" spans="3:9" ht="12.75">
      <c r="C100" s="13"/>
      <c r="D100" s="35"/>
      <c r="E100" s="13"/>
      <c r="F100" s="13"/>
      <c r="G100" s="13"/>
      <c r="H100" s="13"/>
      <c r="I100" s="13"/>
    </row>
    <row r="101" spans="3:9" ht="12.75">
      <c r="C101" s="13"/>
      <c r="D101" s="35"/>
      <c r="E101" s="13"/>
      <c r="F101" s="13"/>
      <c r="G101" s="13"/>
      <c r="H101" s="13"/>
      <c r="I101" s="13"/>
    </row>
    <row r="102" spans="3:9" ht="12.75">
      <c r="C102" s="13"/>
      <c r="D102" s="35"/>
      <c r="E102" s="13"/>
      <c r="F102" s="13"/>
      <c r="G102" s="13"/>
      <c r="H102" s="13"/>
      <c r="I102" s="13"/>
    </row>
    <row r="103" spans="3:9" ht="12.75">
      <c r="C103" s="13"/>
      <c r="D103" s="35"/>
      <c r="E103" s="13"/>
      <c r="F103" s="13"/>
      <c r="G103" s="13"/>
      <c r="H103" s="13"/>
      <c r="I103" s="13"/>
    </row>
    <row r="104" spans="3:9" ht="12.75">
      <c r="C104" s="13"/>
      <c r="D104" s="35"/>
      <c r="E104" s="13"/>
      <c r="F104" s="13"/>
      <c r="G104" s="13"/>
      <c r="H104" s="13"/>
      <c r="I104" s="13"/>
    </row>
    <row r="105" spans="3:9" ht="12.75">
      <c r="C105" s="13"/>
      <c r="D105" s="35"/>
      <c r="E105" s="13"/>
      <c r="F105" s="13"/>
      <c r="G105" s="13"/>
      <c r="H105" s="13"/>
      <c r="I105" s="13"/>
    </row>
    <row r="106" spans="3:9" ht="12.75">
      <c r="C106" s="13"/>
      <c r="D106" s="35"/>
      <c r="E106" s="13"/>
      <c r="F106" s="13"/>
      <c r="G106" s="13"/>
      <c r="H106" s="13"/>
      <c r="I106" s="13"/>
    </row>
    <row r="107" spans="3:9" ht="12.75">
      <c r="C107" s="13"/>
      <c r="D107" s="35"/>
      <c r="E107" s="13"/>
      <c r="F107" s="13"/>
      <c r="G107" s="13"/>
      <c r="H107" s="13"/>
      <c r="I107" s="13"/>
    </row>
    <row r="108" spans="3:9" ht="12.75">
      <c r="C108" s="13"/>
      <c r="D108" s="35"/>
      <c r="E108" s="13"/>
      <c r="F108" s="13"/>
      <c r="G108" s="13"/>
      <c r="H108" s="13"/>
      <c r="I108" s="13"/>
    </row>
    <row r="109" spans="3:9" ht="12.75">
      <c r="C109" s="13"/>
      <c r="D109" s="35"/>
      <c r="E109" s="13"/>
      <c r="F109" s="13"/>
      <c r="G109" s="13"/>
      <c r="H109" s="13"/>
      <c r="I109" s="13"/>
    </row>
    <row r="110" spans="3:9" ht="12.75">
      <c r="C110" s="13"/>
      <c r="D110" s="35"/>
      <c r="E110" s="13"/>
      <c r="F110" s="13"/>
      <c r="G110" s="13"/>
      <c r="H110" s="13"/>
      <c r="I110" s="13"/>
    </row>
    <row r="111" spans="3:9" ht="12.75">
      <c r="C111" s="13"/>
      <c r="D111" s="35"/>
      <c r="E111" s="13"/>
      <c r="F111" s="13"/>
      <c r="G111" s="13"/>
      <c r="H111" s="13"/>
      <c r="I111" s="13"/>
    </row>
    <row r="112" spans="3:9" ht="12.75">
      <c r="C112" s="13"/>
      <c r="D112" s="35"/>
      <c r="E112" s="13"/>
      <c r="F112" s="13"/>
      <c r="G112" s="13"/>
      <c r="H112" s="13"/>
      <c r="I112" s="13"/>
    </row>
    <row r="113" spans="3:9" ht="12.75">
      <c r="C113" s="13"/>
      <c r="D113" s="35"/>
      <c r="E113" s="13"/>
      <c r="F113" s="13"/>
      <c r="G113" s="13"/>
      <c r="H113" s="13"/>
      <c r="I113" s="13"/>
    </row>
    <row r="114" spans="3:9" ht="12.75">
      <c r="C114" s="13"/>
      <c r="D114" s="35"/>
      <c r="E114" s="13"/>
      <c r="F114" s="13"/>
      <c r="G114" s="13"/>
      <c r="H114" s="13"/>
      <c r="I114" s="13"/>
    </row>
    <row r="115" spans="3:9" ht="12.75">
      <c r="C115" s="13"/>
      <c r="D115" s="35"/>
      <c r="E115" s="13"/>
      <c r="F115" s="13"/>
      <c r="G115" s="13"/>
      <c r="H115" s="13"/>
      <c r="I115" s="13"/>
    </row>
    <row r="116" spans="3:9" ht="12.75">
      <c r="C116" s="13"/>
      <c r="D116" s="35"/>
      <c r="E116" s="13"/>
      <c r="F116" s="13"/>
      <c r="G116" s="13"/>
      <c r="H116" s="13"/>
      <c r="I116" s="13"/>
    </row>
    <row r="117" spans="3:9" ht="12.75">
      <c r="C117" s="13"/>
      <c r="D117" s="35"/>
      <c r="E117" s="13"/>
      <c r="F117" s="13"/>
      <c r="G117" s="13"/>
      <c r="H117" s="13"/>
      <c r="I117" s="13"/>
    </row>
    <row r="118" spans="3:9" ht="12.75">
      <c r="C118" s="13"/>
      <c r="D118" s="35"/>
      <c r="E118" s="13"/>
      <c r="F118" s="13"/>
      <c r="G118" s="13"/>
      <c r="H118" s="13"/>
      <c r="I118" s="13"/>
    </row>
    <row r="119" spans="3:9" ht="12.75">
      <c r="C119" s="13"/>
      <c r="D119" s="35"/>
      <c r="E119" s="13"/>
      <c r="F119" s="13"/>
      <c r="G119" s="13"/>
      <c r="H119" s="13"/>
      <c r="I119" s="13"/>
    </row>
    <row r="120" spans="3:9" ht="12.75">
      <c r="C120" s="13"/>
      <c r="D120" s="35"/>
      <c r="E120" s="13"/>
      <c r="F120" s="13"/>
      <c r="G120" s="13"/>
      <c r="H120" s="13"/>
      <c r="I120" s="13"/>
    </row>
    <row r="121" spans="3:9" ht="12.75">
      <c r="C121" s="13"/>
      <c r="D121" s="35"/>
      <c r="E121" s="13"/>
      <c r="F121" s="13"/>
      <c r="G121" s="13"/>
      <c r="H121" s="13"/>
      <c r="I121" s="13"/>
    </row>
    <row r="122" spans="3:9" ht="12.75">
      <c r="C122" s="13"/>
      <c r="D122" s="35"/>
      <c r="E122" s="13"/>
      <c r="F122" s="13"/>
      <c r="G122" s="13"/>
      <c r="H122" s="13"/>
      <c r="I122" s="13"/>
    </row>
    <row r="123" spans="3:9" ht="12.75">
      <c r="C123" s="13"/>
      <c r="D123" s="35"/>
      <c r="E123" s="13"/>
      <c r="F123" s="13"/>
      <c r="G123" s="13"/>
      <c r="H123" s="13"/>
      <c r="I123" s="13"/>
    </row>
    <row r="124" spans="3:9" ht="12.75">
      <c r="C124" s="13"/>
      <c r="D124" s="35"/>
      <c r="E124" s="13"/>
      <c r="F124" s="13"/>
      <c r="G124" s="13"/>
      <c r="H124" s="13"/>
      <c r="I124" s="13"/>
    </row>
    <row r="125" spans="3:9" ht="12.75">
      <c r="C125" s="13"/>
      <c r="D125" s="35"/>
      <c r="E125" s="13"/>
      <c r="F125" s="13"/>
      <c r="G125" s="13"/>
      <c r="H125" s="13"/>
      <c r="I125" s="13"/>
    </row>
    <row r="126" spans="3:9" ht="12.75">
      <c r="C126" s="13"/>
      <c r="D126" s="35"/>
      <c r="E126" s="13"/>
      <c r="F126" s="13"/>
      <c r="G126" s="13"/>
      <c r="H126" s="13"/>
      <c r="I126" s="13"/>
    </row>
    <row r="127" spans="3:9" ht="12.75">
      <c r="C127" s="13"/>
      <c r="D127" s="35"/>
      <c r="E127" s="13"/>
      <c r="F127" s="13"/>
      <c r="G127" s="13"/>
      <c r="H127" s="13"/>
      <c r="I127" s="13"/>
    </row>
    <row r="128" spans="3:9" ht="12.75">
      <c r="C128" s="13"/>
      <c r="D128" s="35"/>
      <c r="E128" s="13"/>
      <c r="F128" s="13"/>
      <c r="G128" s="13"/>
      <c r="H128" s="13"/>
      <c r="I128" s="13"/>
    </row>
    <row r="129" spans="3:9" ht="12.75">
      <c r="C129" s="13"/>
      <c r="D129" s="35"/>
      <c r="E129" s="13"/>
      <c r="F129" s="13"/>
      <c r="G129" s="13"/>
      <c r="H129" s="13"/>
      <c r="I129" s="13"/>
    </row>
    <row r="130" spans="3:9" ht="12.75">
      <c r="C130" s="13"/>
      <c r="D130" s="35"/>
      <c r="E130" s="13"/>
      <c r="F130" s="13"/>
      <c r="G130" s="13"/>
      <c r="H130" s="13"/>
      <c r="I130" s="13"/>
    </row>
    <row r="131" spans="3:9" ht="12.75">
      <c r="C131" s="13"/>
      <c r="D131" s="35"/>
      <c r="E131" s="13"/>
      <c r="F131" s="13"/>
      <c r="G131" s="13"/>
      <c r="H131" s="13"/>
      <c r="I131" s="13"/>
    </row>
    <row r="132" spans="3:9" ht="12.75">
      <c r="C132" s="13"/>
      <c r="D132" s="35"/>
      <c r="E132" s="13"/>
      <c r="F132" s="13"/>
      <c r="G132" s="13"/>
      <c r="H132" s="13"/>
      <c r="I132" s="13"/>
    </row>
    <row r="133" spans="3:9" ht="12.75">
      <c r="C133" s="13"/>
      <c r="D133" s="35"/>
      <c r="E133" s="13"/>
      <c r="F133" s="13"/>
      <c r="G133" s="13"/>
      <c r="H133" s="13"/>
      <c r="I133" s="13"/>
    </row>
    <row r="134" spans="3:9" ht="12.75">
      <c r="C134" s="13"/>
      <c r="D134" s="35"/>
      <c r="E134" s="13"/>
      <c r="F134" s="13"/>
      <c r="G134" s="13"/>
      <c r="H134" s="13"/>
      <c r="I134" s="13"/>
    </row>
    <row r="135" spans="3:9" ht="12.75">
      <c r="C135" s="13"/>
      <c r="D135" s="35"/>
      <c r="E135" s="13"/>
      <c r="F135" s="13"/>
      <c r="G135" s="13"/>
      <c r="H135" s="13"/>
      <c r="I135" s="13"/>
    </row>
    <row r="136" spans="3:9" ht="12.75">
      <c r="C136" s="13"/>
      <c r="D136" s="35"/>
      <c r="E136" s="13"/>
      <c r="F136" s="13"/>
      <c r="G136" s="13"/>
      <c r="H136" s="13"/>
      <c r="I136" s="13"/>
    </row>
    <row r="137" spans="3:9" ht="12.75">
      <c r="C137" s="13"/>
      <c r="D137" s="35"/>
      <c r="E137" s="13"/>
      <c r="F137" s="13"/>
      <c r="G137" s="13"/>
      <c r="H137" s="13"/>
      <c r="I137" s="13"/>
    </row>
    <row r="138" spans="3:9" ht="12.75">
      <c r="C138" s="13"/>
      <c r="D138" s="35"/>
      <c r="E138" s="13"/>
      <c r="F138" s="13"/>
      <c r="G138" s="13"/>
      <c r="H138" s="13"/>
      <c r="I138" s="13"/>
    </row>
    <row r="139" spans="3:9" ht="12.75">
      <c r="C139" s="13"/>
      <c r="D139" s="35"/>
      <c r="E139" s="13"/>
      <c r="F139" s="13"/>
      <c r="G139" s="13"/>
      <c r="H139" s="13"/>
      <c r="I139" s="13"/>
    </row>
    <row r="140" spans="3:9" ht="12.75">
      <c r="C140" s="13"/>
      <c r="D140" s="35"/>
      <c r="E140" s="13"/>
      <c r="F140" s="13"/>
      <c r="G140" s="13"/>
      <c r="H140" s="13"/>
      <c r="I140" s="13"/>
    </row>
    <row r="141" spans="3:9" ht="12.75">
      <c r="C141" s="13"/>
      <c r="D141" s="35"/>
      <c r="E141" s="13"/>
      <c r="F141" s="13"/>
      <c r="G141" s="13"/>
      <c r="H141" s="13"/>
      <c r="I141" s="13"/>
    </row>
    <row r="142" spans="3:9" ht="12.75">
      <c r="C142" s="13"/>
      <c r="D142" s="35"/>
      <c r="E142" s="13"/>
      <c r="F142" s="13"/>
      <c r="G142" s="13"/>
      <c r="H142" s="13"/>
      <c r="I142" s="13"/>
    </row>
    <row r="143" spans="3:9" ht="12.75">
      <c r="C143" s="13"/>
      <c r="D143" s="35"/>
      <c r="E143" s="13"/>
      <c r="F143" s="13"/>
      <c r="G143" s="13"/>
      <c r="H143" s="13"/>
      <c r="I143" s="13"/>
    </row>
    <row r="144" spans="3:9" ht="12.75">
      <c r="C144" s="13"/>
      <c r="D144" s="35"/>
      <c r="E144" s="13"/>
      <c r="F144" s="13"/>
      <c r="G144" s="13"/>
      <c r="H144" s="13"/>
      <c r="I144" s="13"/>
    </row>
    <row r="145" spans="3:9" ht="12.75">
      <c r="C145" s="13"/>
      <c r="D145" s="35"/>
      <c r="E145" s="13"/>
      <c r="F145" s="13"/>
      <c r="G145" s="13"/>
      <c r="H145" s="13"/>
      <c r="I145" s="13"/>
    </row>
    <row r="146" spans="3:9" ht="12.75">
      <c r="C146" s="13"/>
      <c r="D146" s="35"/>
      <c r="E146" s="13"/>
      <c r="F146" s="13"/>
      <c r="G146" s="13"/>
      <c r="H146" s="13"/>
      <c r="I146" s="13"/>
    </row>
    <row r="147" spans="3:9" ht="12.75">
      <c r="C147" s="13"/>
      <c r="D147" s="35"/>
      <c r="E147" s="13"/>
      <c r="F147" s="13"/>
      <c r="G147" s="13"/>
      <c r="H147" s="13"/>
      <c r="I147" s="13"/>
    </row>
    <row r="148" spans="3:9" ht="12.75">
      <c r="C148" s="13"/>
      <c r="D148" s="35"/>
      <c r="E148" s="13"/>
      <c r="F148" s="13"/>
      <c r="G148" s="13"/>
      <c r="H148" s="13"/>
      <c r="I148" s="13"/>
    </row>
    <row r="149" spans="3:9" ht="12.75">
      <c r="C149" s="13"/>
      <c r="D149" s="35"/>
      <c r="E149" s="13"/>
      <c r="F149" s="13"/>
      <c r="G149" s="13"/>
      <c r="H149" s="13"/>
      <c r="I149" s="13"/>
    </row>
    <row r="150" spans="3:9" ht="12.75">
      <c r="C150" s="13"/>
      <c r="D150" s="35"/>
      <c r="E150" s="13"/>
      <c r="F150" s="13"/>
      <c r="G150" s="13"/>
      <c r="H150" s="13"/>
      <c r="I150" s="13"/>
    </row>
    <row r="151" spans="3:9" ht="12.75">
      <c r="C151" s="13"/>
      <c r="D151" s="35"/>
      <c r="E151" s="13"/>
      <c r="F151" s="13"/>
      <c r="G151" s="13"/>
      <c r="H151" s="13"/>
      <c r="I151" s="13"/>
    </row>
    <row r="152" spans="3:9" ht="12.75">
      <c r="C152" s="13"/>
      <c r="D152" s="35"/>
      <c r="E152" s="13"/>
      <c r="F152" s="13"/>
      <c r="G152" s="13"/>
      <c r="H152" s="13"/>
      <c r="I152" s="13"/>
    </row>
    <row r="153" spans="3:9" ht="12.75">
      <c r="C153" s="13"/>
      <c r="D153" s="35"/>
      <c r="E153" s="13"/>
      <c r="F153" s="13"/>
      <c r="G153" s="13"/>
      <c r="H153" s="13"/>
      <c r="I153" s="13"/>
    </row>
    <row r="154" spans="3:9" ht="12.75">
      <c r="C154" s="13"/>
      <c r="D154" s="35"/>
      <c r="E154" s="13"/>
      <c r="F154" s="13"/>
      <c r="G154" s="13"/>
      <c r="H154" s="13"/>
      <c r="I154" s="13"/>
    </row>
    <row r="155" spans="3:9" ht="12.75">
      <c r="C155" s="13"/>
      <c r="D155" s="35"/>
      <c r="E155" s="13"/>
      <c r="F155" s="13"/>
      <c r="G155" s="13"/>
      <c r="H155" s="13"/>
      <c r="I155" s="13"/>
    </row>
    <row r="156" spans="3:9" ht="12.75">
      <c r="C156" s="13"/>
      <c r="D156" s="35"/>
      <c r="E156" s="13"/>
      <c r="F156" s="13"/>
      <c r="G156" s="13"/>
      <c r="H156" s="13"/>
      <c r="I156" s="13"/>
    </row>
    <row r="157" spans="3:9" ht="12.75">
      <c r="C157" s="13"/>
      <c r="D157" s="35"/>
      <c r="E157" s="13"/>
      <c r="F157" s="13"/>
      <c r="G157" s="13"/>
      <c r="H157" s="13"/>
      <c r="I157" s="13"/>
    </row>
    <row r="158" spans="3:9" ht="12.75">
      <c r="C158" s="13"/>
      <c r="D158" s="35"/>
      <c r="E158" s="13"/>
      <c r="F158" s="13"/>
      <c r="G158" s="13"/>
      <c r="H158" s="13"/>
      <c r="I158" s="13"/>
    </row>
    <row r="159" spans="3:9" ht="12.75">
      <c r="C159" s="13"/>
      <c r="D159" s="35"/>
      <c r="E159" s="13"/>
      <c r="F159" s="13"/>
      <c r="G159" s="13"/>
      <c r="H159" s="13"/>
      <c r="I159" s="13"/>
    </row>
    <row r="160" spans="3:9" ht="12.75">
      <c r="C160" s="13"/>
      <c r="D160" s="35"/>
      <c r="E160" s="13"/>
      <c r="F160" s="13"/>
      <c r="G160" s="13"/>
      <c r="H160" s="13"/>
      <c r="I160" s="13"/>
    </row>
    <row r="161" spans="3:9" ht="12.75">
      <c r="C161" s="13"/>
      <c r="D161" s="35"/>
      <c r="E161" s="13"/>
      <c r="F161" s="13"/>
      <c r="G161" s="13"/>
      <c r="H161" s="13"/>
      <c r="I161" s="13"/>
    </row>
    <row r="162" spans="3:9" ht="12.75">
      <c r="C162" s="13"/>
      <c r="D162" s="35"/>
      <c r="E162" s="13"/>
      <c r="F162" s="13"/>
      <c r="G162" s="13"/>
      <c r="H162" s="13"/>
      <c r="I162" s="13"/>
    </row>
    <row r="163" spans="3:9" ht="12.75">
      <c r="C163" s="13"/>
      <c r="D163" s="35"/>
      <c r="E163" s="13"/>
      <c r="F163" s="13"/>
      <c r="G163" s="13"/>
      <c r="H163" s="13"/>
      <c r="I163" s="13"/>
    </row>
    <row r="164" spans="3:9" ht="12.75">
      <c r="C164" s="13"/>
      <c r="D164" s="35"/>
      <c r="E164" s="13"/>
      <c r="F164" s="13"/>
      <c r="G164" s="13"/>
      <c r="H164" s="13"/>
      <c r="I164" s="13"/>
    </row>
    <row r="165" spans="3:9" ht="12.75">
      <c r="C165" s="13"/>
      <c r="D165" s="35"/>
      <c r="E165" s="13"/>
      <c r="F165" s="13"/>
      <c r="G165" s="13"/>
      <c r="H165" s="13"/>
      <c r="I165" s="13"/>
    </row>
    <row r="166" spans="3:9" ht="12.75">
      <c r="C166" s="13"/>
      <c r="D166" s="35"/>
      <c r="E166" s="13"/>
      <c r="F166" s="13"/>
      <c r="G166" s="13"/>
      <c r="H166" s="13"/>
      <c r="I166" s="13"/>
    </row>
    <row r="167" spans="3:9" ht="12.75">
      <c r="C167" s="13"/>
      <c r="D167" s="35"/>
      <c r="E167" s="13"/>
      <c r="F167" s="13"/>
      <c r="G167" s="13"/>
      <c r="H167" s="13"/>
      <c r="I167" s="13"/>
    </row>
    <row r="168" spans="3:9" ht="12.75">
      <c r="C168" s="13"/>
      <c r="D168" s="35"/>
      <c r="E168" s="13"/>
      <c r="F168" s="13"/>
      <c r="G168" s="13"/>
      <c r="H168" s="13"/>
      <c r="I168" s="13"/>
    </row>
    <row r="169" spans="3:9" ht="12.75">
      <c r="C169" s="13"/>
      <c r="D169" s="35"/>
      <c r="E169" s="13"/>
      <c r="F169" s="13"/>
      <c r="G169" s="13"/>
      <c r="H169" s="13"/>
      <c r="I169" s="13"/>
    </row>
    <row r="170" spans="3:9" ht="12.75">
      <c r="C170" s="13"/>
      <c r="D170" s="35"/>
      <c r="E170" s="13"/>
      <c r="F170" s="13"/>
      <c r="G170" s="13"/>
      <c r="H170" s="13"/>
      <c r="I170" s="13"/>
    </row>
    <row r="171" spans="3:9" ht="12.75">
      <c r="C171" s="13"/>
      <c r="D171" s="35"/>
      <c r="E171" s="13"/>
      <c r="F171" s="13"/>
      <c r="G171" s="13"/>
      <c r="H171" s="13"/>
      <c r="I171" s="13"/>
    </row>
    <row r="172" spans="3:9" ht="12.75">
      <c r="C172" s="13"/>
      <c r="D172" s="35"/>
      <c r="E172" s="13"/>
      <c r="F172" s="13"/>
      <c r="G172" s="13"/>
      <c r="H172" s="13"/>
      <c r="I172" s="13"/>
    </row>
    <row r="173" spans="3:9" ht="12.75">
      <c r="C173" s="13"/>
      <c r="D173" s="35"/>
      <c r="E173" s="13"/>
      <c r="F173" s="13"/>
      <c r="G173" s="13"/>
      <c r="H173" s="13"/>
      <c r="I173" s="13"/>
    </row>
    <row r="174" spans="3:9" ht="12.75">
      <c r="C174" s="13"/>
      <c r="D174" s="35"/>
      <c r="E174" s="13"/>
      <c r="F174" s="13"/>
      <c r="G174" s="13"/>
      <c r="H174" s="13"/>
      <c r="I174" s="13"/>
    </row>
    <row r="175" spans="3:9" ht="12.75">
      <c r="C175" s="13"/>
      <c r="D175" s="35"/>
      <c r="E175" s="13"/>
      <c r="F175" s="13"/>
      <c r="G175" s="13"/>
      <c r="H175" s="13"/>
      <c r="I175" s="13"/>
    </row>
    <row r="176" spans="3:9" ht="12.75">
      <c r="C176" s="13"/>
      <c r="D176" s="35"/>
      <c r="E176" s="13"/>
      <c r="F176" s="13"/>
      <c r="G176" s="13"/>
      <c r="H176" s="13"/>
      <c r="I176" s="13"/>
    </row>
    <row r="177" spans="3:9" ht="12.75">
      <c r="C177" s="13"/>
      <c r="D177" s="35"/>
      <c r="E177" s="13"/>
      <c r="F177" s="13"/>
      <c r="G177" s="13"/>
      <c r="H177" s="13"/>
      <c r="I177" s="13"/>
    </row>
    <row r="178" spans="3:9" ht="12.75">
      <c r="C178" s="13"/>
      <c r="D178" s="35"/>
      <c r="E178" s="13"/>
      <c r="F178" s="13"/>
      <c r="G178" s="13"/>
      <c r="H178" s="13"/>
      <c r="I178" s="13"/>
    </row>
    <row r="179" spans="3:9" ht="12.75">
      <c r="C179" s="13"/>
      <c r="D179" s="35"/>
      <c r="E179" s="13"/>
      <c r="F179" s="13"/>
      <c r="G179" s="13"/>
      <c r="H179" s="13"/>
      <c r="I179" s="13"/>
    </row>
    <row r="180" spans="3:9" ht="12.75">
      <c r="C180" s="13"/>
      <c r="D180" s="35"/>
      <c r="E180" s="13"/>
      <c r="F180" s="13"/>
      <c r="G180" s="13"/>
      <c r="H180" s="13"/>
      <c r="I180" s="13"/>
    </row>
    <row r="181" spans="3:9" ht="12.75">
      <c r="C181" s="13"/>
      <c r="D181" s="35"/>
      <c r="E181" s="13"/>
      <c r="F181" s="13"/>
      <c r="G181" s="13"/>
      <c r="H181" s="13"/>
      <c r="I181" s="13"/>
    </row>
    <row r="182" spans="3:9" ht="12.75">
      <c r="C182" s="13"/>
      <c r="D182" s="35"/>
      <c r="E182" s="13"/>
      <c r="F182" s="13"/>
      <c r="G182" s="13"/>
      <c r="H182" s="13"/>
      <c r="I182" s="13"/>
    </row>
    <row r="183" spans="3:9" ht="12.75">
      <c r="C183" s="13"/>
      <c r="D183" s="35"/>
      <c r="E183" s="13"/>
      <c r="F183" s="13"/>
      <c r="G183" s="13"/>
      <c r="H183" s="13"/>
      <c r="I183" s="13"/>
    </row>
    <row r="184" spans="3:9" ht="12.75">
      <c r="C184" s="13"/>
      <c r="D184" s="35"/>
      <c r="E184" s="13"/>
      <c r="F184" s="13"/>
      <c r="G184" s="13"/>
      <c r="H184" s="13"/>
      <c r="I184" s="13"/>
    </row>
    <row r="185" spans="3:9" ht="12.75">
      <c r="C185" s="13"/>
      <c r="D185" s="35"/>
      <c r="E185" s="13"/>
      <c r="F185" s="13"/>
      <c r="G185" s="13"/>
      <c r="H185" s="13"/>
      <c r="I185" s="13"/>
    </row>
    <row r="186" spans="3:9" ht="12.75">
      <c r="C186" s="13"/>
      <c r="D186" s="35"/>
      <c r="E186" s="13"/>
      <c r="F186" s="13"/>
      <c r="G186" s="13"/>
      <c r="H186" s="13"/>
      <c r="I186" s="13"/>
    </row>
    <row r="187" spans="3:9" ht="12.75">
      <c r="C187" s="13"/>
      <c r="D187" s="35"/>
      <c r="E187" s="13"/>
      <c r="F187" s="13"/>
      <c r="G187" s="13"/>
      <c r="H187" s="13"/>
      <c r="I187" s="13"/>
    </row>
    <row r="188" spans="3:9" ht="12.75">
      <c r="C188" s="13"/>
      <c r="D188" s="35"/>
      <c r="E188" s="13"/>
      <c r="F188" s="13"/>
      <c r="G188" s="13"/>
      <c r="H188" s="13"/>
      <c r="I188" s="13"/>
    </row>
    <row r="189" spans="3:9" ht="12.75">
      <c r="C189" s="13"/>
      <c r="D189" s="35"/>
      <c r="E189" s="13"/>
      <c r="F189" s="13"/>
      <c r="G189" s="13"/>
      <c r="H189" s="13"/>
      <c r="I189" s="13"/>
    </row>
    <row r="190" spans="3:9" ht="12.75">
      <c r="C190" s="13"/>
      <c r="D190" s="35"/>
      <c r="E190" s="13"/>
      <c r="F190" s="13"/>
      <c r="G190" s="13"/>
      <c r="H190" s="13"/>
      <c r="I190" s="13"/>
    </row>
    <row r="191" spans="3:9" ht="12.75">
      <c r="C191" s="13"/>
      <c r="D191" s="35"/>
      <c r="E191" s="13"/>
      <c r="F191" s="13"/>
      <c r="G191" s="13"/>
      <c r="H191" s="13"/>
      <c r="I191" s="13"/>
    </row>
    <row r="192" spans="3:9" ht="12.75">
      <c r="C192" s="13"/>
      <c r="D192" s="35"/>
      <c r="E192" s="13"/>
      <c r="F192" s="13"/>
      <c r="G192" s="13"/>
      <c r="H192" s="13"/>
      <c r="I192" s="13"/>
    </row>
    <row r="193" spans="3:9" ht="12.75">
      <c r="C193" s="13"/>
      <c r="D193" s="35"/>
      <c r="E193" s="13"/>
      <c r="F193" s="13"/>
      <c r="G193" s="13"/>
      <c r="H193" s="13"/>
      <c r="I193" s="13"/>
    </row>
    <row r="194" spans="3:9" ht="12.75">
      <c r="C194" s="13"/>
      <c r="D194" s="35"/>
      <c r="E194" s="13"/>
      <c r="F194" s="13"/>
      <c r="G194" s="13"/>
      <c r="H194" s="13"/>
      <c r="I194" s="13"/>
    </row>
    <row r="195" spans="3:9" ht="12.75">
      <c r="C195" s="13"/>
      <c r="D195" s="35"/>
      <c r="E195" s="13"/>
      <c r="F195" s="13"/>
      <c r="G195" s="13"/>
      <c r="H195" s="13"/>
      <c r="I195" s="13"/>
    </row>
  </sheetData>
  <sheetProtection password="E1E0" sheet="1" objects="1" scenarios="1"/>
  <mergeCells count="6">
    <mergeCell ref="A5:I5"/>
    <mergeCell ref="A6:I6"/>
    <mergeCell ref="A1:I1"/>
    <mergeCell ref="A2:I2"/>
    <mergeCell ref="A3:I3"/>
    <mergeCell ref="A4:I4"/>
  </mergeCells>
  <printOptions gridLines="1" horizontalCentered="1"/>
  <pageMargins left="0.25" right="0.25" top="0.5" bottom="0.25" header="0.55" footer="0.5"/>
  <pageSetup horizontalDpi="600" verticalDpi="600" orientation="landscape" scale="75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Rollen</dc:creator>
  <cp:keywords/>
  <dc:description/>
  <cp:lastModifiedBy>Sonya Findley</cp:lastModifiedBy>
  <cp:lastPrinted>2007-05-03T19:37:26Z</cp:lastPrinted>
  <dcterms:created xsi:type="dcterms:W3CDTF">1997-11-05T19:49:33Z</dcterms:created>
  <dcterms:modified xsi:type="dcterms:W3CDTF">2007-05-03T20:37:50Z</dcterms:modified>
  <cp:category/>
  <cp:version/>
  <cp:contentType/>
  <cp:contentStatus/>
</cp:coreProperties>
</file>